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rroquia\BALANCE 2022\"/>
    </mc:Choice>
  </mc:AlternateContent>
  <xr:revisionPtr revIDLastSave="0" documentId="13_ncr:1_{188F3836-27DD-4CC7-ADA2-82D97AB80BFC}" xr6:coauthVersionLast="46" xr6:coauthVersionMax="46" xr10:uidLastSave="{00000000-0000-0000-0000-000000000000}"/>
  <bookViews>
    <workbookView xWindow="-120" yWindow="-120" windowWidth="29040" windowHeight="15840" tabRatio="701" activeTab="2" xr2:uid="{00000000-000D-0000-FFFF-FFFF00000000}"/>
  </bookViews>
  <sheets>
    <sheet name="PRESENTACION" sheetId="17" r:id="rId1"/>
    <sheet name="Informe Ejecutivo" sheetId="24" r:id="rId2"/>
    <sheet name="Balance Clasificado -2022" sheetId="13" r:id="rId3"/>
    <sheet name="EERR Parroquia-2022" sheetId="12" r:id="rId4"/>
    <sheet name="Balance Tributario dic 2022" sheetId="1" r:id="rId5"/>
  </sheets>
  <calcPr calcId="181029"/>
</workbook>
</file>

<file path=xl/calcChain.xml><?xml version="1.0" encoding="utf-8"?>
<calcChain xmlns="http://schemas.openxmlformats.org/spreadsheetml/2006/main">
  <c r="D42" i="12" l="1"/>
  <c r="D120" i="12" l="1"/>
  <c r="D116" i="12"/>
  <c r="D111" i="12"/>
  <c r="D110" i="12"/>
  <c r="D93" i="12"/>
  <c r="D92" i="12"/>
  <c r="D88" i="12"/>
  <c r="D84" i="12"/>
  <c r="D83" i="12"/>
  <c r="D82" i="12"/>
  <c r="D81" i="12"/>
  <c r="D77" i="12"/>
  <c r="D76" i="12"/>
  <c r="D75" i="12"/>
  <c r="D74" i="12"/>
  <c r="D72" i="12"/>
  <c r="D70" i="12"/>
  <c r="D69" i="12"/>
  <c r="D68" i="12"/>
  <c r="D66" i="12"/>
  <c r="D65" i="12"/>
  <c r="D64" i="12"/>
  <c r="D63" i="12"/>
  <c r="D62" i="12"/>
  <c r="D58" i="12"/>
  <c r="D57" i="12"/>
  <c r="D56" i="12"/>
  <c r="D55" i="12"/>
  <c r="D54" i="12"/>
  <c r="D46" i="12"/>
  <c r="D45" i="12"/>
  <c r="D44" i="12"/>
  <c r="D32" i="12" l="1"/>
  <c r="D31" i="12"/>
  <c r="D29" i="12"/>
  <c r="D28" i="12"/>
  <c r="D27" i="12"/>
  <c r="D26" i="12"/>
  <c r="D20" i="12"/>
  <c r="D19" i="12"/>
  <c r="D18" i="12"/>
  <c r="D17" i="12"/>
  <c r="D16" i="12"/>
  <c r="D11" i="12"/>
  <c r="I20" i="13" l="1"/>
  <c r="I28" i="13" l="1"/>
  <c r="I21" i="13"/>
  <c r="C21" i="13" l="1"/>
  <c r="C20" i="13"/>
  <c r="E32" i="12"/>
  <c r="E89" i="12" l="1"/>
  <c r="E65" i="12"/>
  <c r="E113" i="12"/>
  <c r="E117" i="12"/>
  <c r="E121" i="12"/>
  <c r="E35" i="12"/>
  <c r="E123" i="12" l="1"/>
  <c r="E125" i="12" s="1"/>
  <c r="G73" i="12" l="1"/>
  <c r="E100" i="12" l="1"/>
  <c r="D100" i="12"/>
  <c r="E12" i="12" l="1"/>
  <c r="G111" i="12"/>
  <c r="G33" i="12"/>
  <c r="D43" i="12" l="1"/>
  <c r="D35" i="12" l="1"/>
  <c r="D113" i="12"/>
  <c r="G113" i="12" s="1"/>
  <c r="D12" i="12" l="1"/>
  <c r="I11" i="13"/>
  <c r="C12" i="13"/>
  <c r="I12" i="13"/>
  <c r="C13" i="13"/>
  <c r="I13" i="13"/>
  <c r="C14" i="13"/>
  <c r="I14" i="13"/>
  <c r="C15" i="13"/>
  <c r="I15" i="13"/>
  <c r="D16" i="13"/>
  <c r="J16" i="13"/>
  <c r="J23" i="13" s="1"/>
  <c r="C22" i="13"/>
  <c r="C23" i="13"/>
  <c r="D23" i="13"/>
  <c r="I27" i="13"/>
  <c r="I30" i="13" s="1"/>
  <c r="C28" i="13"/>
  <c r="C29" i="13"/>
  <c r="D30" i="13"/>
  <c r="J30" i="13"/>
  <c r="C16" i="13" l="1"/>
  <c r="C25" i="13" s="1"/>
  <c r="D25" i="13"/>
  <c r="I16" i="13"/>
  <c r="I23" i="13" s="1"/>
  <c r="D33" i="13"/>
  <c r="C30" i="13"/>
  <c r="C33" i="13" l="1"/>
  <c r="I33" i="13"/>
  <c r="J42" i="13" s="1"/>
  <c r="G93" i="12"/>
  <c r="G45" i="12"/>
  <c r="G27" i="12"/>
  <c r="F45" i="12" l="1"/>
  <c r="D117" i="12"/>
  <c r="G95" i="12" l="1"/>
  <c r="G84" i="12" l="1"/>
  <c r="G76" i="12"/>
  <c r="G44" i="12" l="1"/>
  <c r="F76" i="12" l="1"/>
  <c r="G120" i="12" l="1"/>
  <c r="G32" i="12"/>
  <c r="F32" i="12" l="1"/>
  <c r="G26" i="12" l="1"/>
  <c r="G88" i="12"/>
  <c r="F68" i="12"/>
  <c r="G42" i="12"/>
  <c r="G30" i="12"/>
  <c r="G20" i="12"/>
  <c r="G94" i="12"/>
  <c r="G92" i="12"/>
  <c r="F93" i="12"/>
  <c r="F84" i="12"/>
  <c r="F83" i="12"/>
  <c r="G82" i="12"/>
  <c r="F81" i="12"/>
  <c r="G77" i="12"/>
  <c r="G75" i="12"/>
  <c r="G74" i="12"/>
  <c r="G72" i="12"/>
  <c r="G70" i="12"/>
  <c r="G69" i="12"/>
  <c r="F67" i="12"/>
  <c r="F66" i="12"/>
  <c r="G64" i="12"/>
  <c r="F62" i="12"/>
  <c r="F58" i="12"/>
  <c r="G57" i="12"/>
  <c r="F56" i="12"/>
  <c r="F54" i="12"/>
  <c r="F47" i="12"/>
  <c r="G46" i="12"/>
  <c r="G43" i="12"/>
  <c r="F19" i="12"/>
  <c r="F18" i="12"/>
  <c r="G17" i="12"/>
  <c r="G16" i="12"/>
  <c r="F120" i="12"/>
  <c r="F121" i="12" s="1"/>
  <c r="E96" i="12"/>
  <c r="E85" i="12"/>
  <c r="G81" i="12"/>
  <c r="E78" i="12"/>
  <c r="E59" i="12"/>
  <c r="E48" i="12"/>
  <c r="F31" i="12"/>
  <c r="F29" i="12"/>
  <c r="F28" i="12"/>
  <c r="G28" i="12"/>
  <c r="F27" i="12"/>
  <c r="E21" i="12"/>
  <c r="F110" i="12"/>
  <c r="G11" i="12"/>
  <c r="F26" i="12"/>
  <c r="D121" i="12"/>
  <c r="D123" i="12" s="1"/>
  <c r="G110" i="12"/>
  <c r="G29" i="12"/>
  <c r="G31" i="12"/>
  <c r="F11" i="12"/>
  <c r="E102" i="12" l="1"/>
  <c r="D125" i="12"/>
  <c r="G123" i="12"/>
  <c r="G121" i="12"/>
  <c r="F43" i="12"/>
  <c r="F70" i="12"/>
  <c r="F74" i="12"/>
  <c r="F16" i="12"/>
  <c r="F57" i="12"/>
  <c r="F64" i="12"/>
  <c r="G18" i="12"/>
  <c r="F17" i="12"/>
  <c r="G54" i="12"/>
  <c r="F71" i="12"/>
  <c r="F46" i="12"/>
  <c r="F77" i="12"/>
  <c r="G62" i="12"/>
  <c r="G67" i="12"/>
  <c r="F88" i="12"/>
  <c r="F89" i="12" s="1"/>
  <c r="G83" i="12"/>
  <c r="F117" i="12"/>
  <c r="G56" i="12"/>
  <c r="D59" i="12"/>
  <c r="G59" i="12" s="1"/>
  <c r="F55" i="12"/>
  <c r="F42" i="12"/>
  <c r="G55" i="12"/>
  <c r="D89" i="12"/>
  <c r="G89" i="12" s="1"/>
  <c r="G58" i="12"/>
  <c r="F105" i="12"/>
  <c r="F92" i="12"/>
  <c r="F69" i="12"/>
  <c r="F73" i="12"/>
  <c r="F72" i="12"/>
  <c r="G117" i="12"/>
  <c r="F82" i="12"/>
  <c r="F85" i="12" s="1"/>
  <c r="F75" i="12"/>
  <c r="D78" i="12"/>
  <c r="G78" i="12" s="1"/>
  <c r="D96" i="12"/>
  <c r="G96" i="12" s="1"/>
  <c r="G66" i="12"/>
  <c r="F94" i="12"/>
  <c r="G19" i="12"/>
  <c r="F63" i="12"/>
  <c r="D85" i="12"/>
  <c r="G85" i="12" s="1"/>
  <c r="G47" i="12"/>
  <c r="G63" i="12"/>
  <c r="G68" i="12"/>
  <c r="G35" i="12"/>
  <c r="D21" i="12"/>
  <c r="F20" i="12"/>
  <c r="F30" i="12"/>
  <c r="F35" i="12" s="1"/>
  <c r="D48" i="12"/>
  <c r="D102" i="12" l="1"/>
  <c r="G102" i="12" s="1"/>
  <c r="F59" i="12"/>
  <c r="F21" i="12"/>
  <c r="F96" i="12"/>
  <c r="F48" i="12"/>
  <c r="F78" i="12"/>
  <c r="G48" i="12"/>
  <c r="G21" i="12"/>
  <c r="F102" i="12" l="1"/>
  <c r="F125" i="12" s="1"/>
  <c r="D23" i="12" l="1"/>
  <c r="D37" i="12" s="1"/>
  <c r="D105" i="12" l="1"/>
  <c r="D127" i="12" s="1"/>
  <c r="G12" i="12" l="1"/>
  <c r="E23" i="12"/>
  <c r="G23" i="12" s="1"/>
  <c r="G125" i="12" l="1"/>
  <c r="E37" i="12"/>
  <c r="G37" i="12" l="1"/>
  <c r="E105" i="12"/>
  <c r="E127" i="12" l="1"/>
  <c r="G127" i="12" s="1"/>
  <c r="G105" i="12"/>
  <c r="I34" i="13"/>
  <c r="J34" i="13"/>
  <c r="J33" i="13"/>
  <c r="J21" i="13"/>
  <c r="F12" i="12"/>
  <c r="F23" i="12"/>
  <c r="F37" i="12"/>
  <c r="F127" i="12"/>
</calcChain>
</file>

<file path=xl/sharedStrings.xml><?xml version="1.0" encoding="utf-8"?>
<sst xmlns="http://schemas.openxmlformats.org/spreadsheetml/2006/main" count="386" uniqueCount="336">
  <si>
    <t>AV. VITACURA 3729</t>
  </si>
  <si>
    <t>Balance Tributario</t>
  </si>
  <si>
    <t>SANTIAGO</t>
  </si>
  <si>
    <t>Fecha :</t>
  </si>
  <si>
    <t>70.312.000-8</t>
  </si>
  <si>
    <t>Instituciones Previsionales</t>
  </si>
  <si>
    <t>Agua</t>
  </si>
  <si>
    <t>Electricidad</t>
  </si>
  <si>
    <t>Internet</t>
  </si>
  <si>
    <t>Material Parroquia</t>
  </si>
  <si>
    <t>Movilización</t>
  </si>
  <si>
    <t>Correo</t>
  </si>
  <si>
    <t>Gastos Generales</t>
  </si>
  <si>
    <t>1% Aporte Papal</t>
  </si>
  <si>
    <t>Otros Ingresos</t>
  </si>
  <si>
    <t>Cajas Navidad</t>
  </si>
  <si>
    <t>Otras cuentas por Pagar</t>
  </si>
  <si>
    <t>Pesos</t>
  </si>
  <si>
    <t>BALANCE GENERAL</t>
  </si>
  <si>
    <t>GIRO: RELIGIOSO</t>
  </si>
  <si>
    <t>R.U.T.: 70.312.000-8</t>
  </si>
  <si>
    <t>$</t>
  </si>
  <si>
    <t>INGRESOS OPERACIONALES</t>
  </si>
  <si>
    <t xml:space="preserve">$ </t>
  </si>
  <si>
    <t>TOTAL OTROS INGRESOS</t>
  </si>
  <si>
    <t>GASTOS OPERACIONALES</t>
  </si>
  <si>
    <t xml:space="preserve"> </t>
  </si>
  <si>
    <t>SERVICIOS BASICOS</t>
  </si>
  <si>
    <t>Material de oficina</t>
  </si>
  <si>
    <t>Material de aseo</t>
  </si>
  <si>
    <t>Insumos equipos computacionales</t>
  </si>
  <si>
    <t>Alimentación y supermercado</t>
  </si>
  <si>
    <t>Suscripción y revistas</t>
  </si>
  <si>
    <t>Flores parroquia</t>
  </si>
  <si>
    <t>GASTOS DE MANTENCION</t>
  </si>
  <si>
    <t>Mantención equipos computacionales</t>
  </si>
  <si>
    <t>Donaciones y aportes a terceros</t>
  </si>
  <si>
    <t>6% mandatos y 6% particip.Parroquial</t>
  </si>
  <si>
    <t>TOTAL GASTOS</t>
  </si>
  <si>
    <t>Total Patrimonio</t>
  </si>
  <si>
    <t>1.</t>
  </si>
  <si>
    <t>ACTIVOS</t>
  </si>
  <si>
    <t>2.</t>
  </si>
  <si>
    <t>PASIVOS</t>
  </si>
  <si>
    <t>Impto.2° Categoria por pagar</t>
  </si>
  <si>
    <t>Total Pasivo Circulante</t>
  </si>
  <si>
    <t>Patrimonio</t>
  </si>
  <si>
    <t>TOTAL ACTIVOS</t>
  </si>
  <si>
    <t>TOTAL PASIVOS</t>
  </si>
  <si>
    <t>PARROQUIA INMACULADA CONCEPCION - VITACURA</t>
  </si>
  <si>
    <t>Remuneraciones y honorarios</t>
  </si>
  <si>
    <t>ESTADO DE RESULTADOS</t>
  </si>
  <si>
    <t>Sub total</t>
  </si>
  <si>
    <t xml:space="preserve">DIRECCION:  AVDA. VITACURA  Nº 3729             </t>
  </si>
  <si>
    <t>Comuna de Vitacura -  Santiago</t>
  </si>
  <si>
    <t>ARZOBISPADO DE SANTIAGO</t>
  </si>
  <si>
    <t>PARROQUIA  INMACULADA CONCEPCION - VITACURA</t>
  </si>
  <si>
    <t>Patrimonio Parroquial</t>
  </si>
  <si>
    <t>RESULTADO FINAL / EXCEDENTE</t>
  </si>
  <si>
    <t>Nota</t>
  </si>
  <si>
    <t>INFORME ECONOMICO PARROQUIAL</t>
  </si>
  <si>
    <t>Preparado por:      Administración Parroquial</t>
  </si>
  <si>
    <t>Cargos bancarios</t>
  </si>
  <si>
    <t>Administración  Parroquial</t>
  </si>
  <si>
    <t xml:space="preserve">Periodo anual </t>
  </si>
  <si>
    <t xml:space="preserve">finalizado al </t>
  </si>
  <si>
    <t>Variación</t>
  </si>
  <si>
    <t>Porcentual</t>
  </si>
  <si>
    <t>Teléfono</t>
  </si>
  <si>
    <t>Administración Parroquial</t>
  </si>
  <si>
    <t>Pág</t>
  </si>
  <si>
    <t>PARROQUIA</t>
  </si>
  <si>
    <t>VITACURA</t>
  </si>
  <si>
    <t xml:space="preserve"> Acumulado mes/año</t>
  </si>
  <si>
    <t>Cuenta Contable</t>
  </si>
  <si>
    <t>Valores Acumulados</t>
  </si>
  <si>
    <t>Saldos</t>
  </si>
  <si>
    <t>Inventario</t>
  </si>
  <si>
    <t>Resultados</t>
  </si>
  <si>
    <t>Débitos</t>
  </si>
  <si>
    <t>Créditos</t>
  </si>
  <si>
    <t>Deudor</t>
  </si>
  <si>
    <t>Acreedor</t>
  </si>
  <si>
    <t>Activo</t>
  </si>
  <si>
    <t>Pasivo</t>
  </si>
  <si>
    <t>Pérdida</t>
  </si>
  <si>
    <t>Ganancia</t>
  </si>
  <si>
    <t>1-01-01  Caja</t>
  </si>
  <si>
    <t>1-03-01  Préstamos Funcionarios</t>
  </si>
  <si>
    <t>1-03-05  Fondos por Rendir</t>
  </si>
  <si>
    <t>2-01-02  Instituciones Previsionales</t>
  </si>
  <si>
    <t>2-01-05  Impto. 2º Categ. por  Pagar</t>
  </si>
  <si>
    <t>2-01-08  Compras por Pagar</t>
  </si>
  <si>
    <t>2-01-09  Honorarios por Pagar</t>
  </si>
  <si>
    <t>2-01-11  Acreedores Varios</t>
  </si>
  <si>
    <t>3-01-01  Patrimonio Parroquial</t>
  </si>
  <si>
    <t>4-01-01  Remuneración</t>
  </si>
  <si>
    <t>4-01-03  Leyes Sociales</t>
  </si>
  <si>
    <t>4-02-01  Agua</t>
  </si>
  <si>
    <t>4-02-02  Electricidad</t>
  </si>
  <si>
    <t>4-02-04  Telefono</t>
  </si>
  <si>
    <t>4-02-05  Internet</t>
  </si>
  <si>
    <t>4-03-01  Material de Oficina</t>
  </si>
  <si>
    <t>4-03-02  Material Parroquia</t>
  </si>
  <si>
    <t>4-03-03  Material de Aseo</t>
  </si>
  <si>
    <t>4-03-05  Alimentación y Supermercado</t>
  </si>
  <si>
    <t>4-03-06  Movilización</t>
  </si>
  <si>
    <t>4-03-08  Flores Parroquia</t>
  </si>
  <si>
    <t>4-03-10  Correo</t>
  </si>
  <si>
    <t>4-05-02  Mantención Equipos Computacionales</t>
  </si>
  <si>
    <t>4-05-10  Mantención Casa Parroquial</t>
  </si>
  <si>
    <t>4-06-02  Ayuda Fraterna Parroquia Inmaculada</t>
  </si>
  <si>
    <t>4-07-01  Gastos Generales</t>
  </si>
  <si>
    <t>4-07-03  Estipendio Párroco</t>
  </si>
  <si>
    <t>4-07-05  Capellanias y Estipendios Pbros. Externos</t>
  </si>
  <si>
    <t>4-07-08  1% Aporte Papal</t>
  </si>
  <si>
    <t>4-07-10  6% Mandatos, 6% Part.Parroq.Zona Cord.</t>
  </si>
  <si>
    <t>4-08-02  Cargos Bancarios</t>
  </si>
  <si>
    <t>5-01-01  Recaudación 1%</t>
  </si>
  <si>
    <t>5-01-03  Oficina Parroquial (Certificados)</t>
  </si>
  <si>
    <t>5-01-04  Colectas Ordinarias</t>
  </si>
  <si>
    <t>5-01-11  Recaudación 1% Transbank</t>
  </si>
  <si>
    <t>5-02-01  Intención de Misas</t>
  </si>
  <si>
    <t>5-02-02  Coronas Caridad</t>
  </si>
  <si>
    <t>5-02-06  Velatorio</t>
  </si>
  <si>
    <t>5-09-01  Arriendo Colegio</t>
  </si>
  <si>
    <t>5-09-03  Otros Ingresos</t>
  </si>
  <si>
    <t>5-09-10  Arriendo GTD Manquehue</t>
  </si>
  <si>
    <t>Sub-Totales</t>
  </si>
  <si>
    <t>Total General</t>
  </si>
  <si>
    <t>Scotiabank Parroquia</t>
  </si>
  <si>
    <t>1-01-02  Scotiabank 59-00805-6</t>
  </si>
  <si>
    <t>1-01-05  Scotiabank 59-00808-0 (1%)</t>
  </si>
  <si>
    <t>a)</t>
  </si>
  <si>
    <t>e)</t>
  </si>
  <si>
    <t>Costo Evangelios</t>
  </si>
  <si>
    <t>4-06-07  Gastos Evangelios</t>
  </si>
  <si>
    <t>4-08-04  Comisión Transbank pagos Redcompra</t>
  </si>
  <si>
    <t>5-01-13  Colecta Catecúmenos</t>
  </si>
  <si>
    <t>Colecta catecúmenos</t>
  </si>
  <si>
    <t>Honorarios por Pagar</t>
  </si>
  <si>
    <t>RESULTADO ECONOMICO DE LA GESTION PARROQUIAL</t>
  </si>
  <si>
    <t>Cuaresma</t>
  </si>
  <si>
    <t>Cuaresma de fraternidad</t>
  </si>
  <si>
    <t>CARTA DE LA ADMINISTRACION</t>
  </si>
  <si>
    <t>5-09-07  Cuaresma de Fraternidad</t>
  </si>
  <si>
    <t>Scotiabank 1%</t>
  </si>
  <si>
    <t>3.</t>
  </si>
  <si>
    <t>1-02-08  Anticipos a Contratistas</t>
  </si>
  <si>
    <t>2-01-04  Impto. Unico por Pagar</t>
  </si>
  <si>
    <t>4-07-06  80% Arzobispado (Participación Diocesana)</t>
  </si>
  <si>
    <t>5-01-02  Uno por  ciento Bancario Mandatos</t>
  </si>
  <si>
    <t>5-09-12  Aporte Bautizos</t>
  </si>
  <si>
    <t>Impto.Unico por pagar</t>
  </si>
  <si>
    <t>GASTOS FINANCIEROS</t>
  </si>
  <si>
    <t>TOTAL GASTOS FINANCIEROS</t>
  </si>
  <si>
    <t>Estipendios presbíteros externos</t>
  </si>
  <si>
    <t xml:space="preserve"> María Dolores Tapia</t>
  </si>
  <si>
    <t>APORTES  AL ARZOBISPADO DE SANTIAGO</t>
  </si>
  <si>
    <t>b)</t>
  </si>
  <si>
    <t>AYUDA FRATERNA    (APORTES)</t>
  </si>
  <si>
    <t>APORTES AL  ARZOBISPADO</t>
  </si>
  <si>
    <t>Beneficios al personal</t>
  </si>
  <si>
    <t>1-01-07  Aportes 1% por depositar</t>
  </si>
  <si>
    <t>Aportes 1% a depositar</t>
  </si>
  <si>
    <t>COSTOS DEL PERSONAL</t>
  </si>
  <si>
    <t>Total Obligaciones a Largo Plazo</t>
  </si>
  <si>
    <t xml:space="preserve">La parroquia se mantiene al día en el pago de los aportes 1% al Arzobispado de Santiago. </t>
  </si>
  <si>
    <t>c)</t>
  </si>
  <si>
    <t>PARROQUIA INMACULADA CONCEPCION</t>
  </si>
  <si>
    <t>3-04-01  Utilidad del Ejercicio</t>
  </si>
  <si>
    <t>4-05-11  Mantenciones Templo Parroquial</t>
  </si>
  <si>
    <t>5-01-12  Recaudación 1% PAC Bco.</t>
  </si>
  <si>
    <t>Mantenciones Templo Parroquial</t>
  </si>
  <si>
    <t>5-02-04  Aporte por Matrimonios</t>
  </si>
  <si>
    <t>1-08-50  Depreciación Acumulada Activo Fijo</t>
  </si>
  <si>
    <t>GASTOS NO FINANCIEROS</t>
  </si>
  <si>
    <t>Depreciaciones</t>
  </si>
  <si>
    <t>TOTAL GASTOS NO FINANCIEROS</t>
  </si>
  <si>
    <t>1-08-06  Instalaciones Generales</t>
  </si>
  <si>
    <t>Mantención casa parroquial</t>
  </si>
  <si>
    <t>4-03-14  Manutención Casa Parroquial</t>
  </si>
  <si>
    <t>5-01-14  1% Webpay Transbank</t>
  </si>
  <si>
    <t>Página 5</t>
  </si>
  <si>
    <t>Manutención Casa Parroquial</t>
  </si>
  <si>
    <t>Página 6</t>
  </si>
  <si>
    <t>Página 7</t>
  </si>
  <si>
    <t>Depreciación Acumulada</t>
  </si>
  <si>
    <t>Revisado por  :     Comité Económico Parroquial</t>
  </si>
  <si>
    <t>Página 1</t>
  </si>
  <si>
    <t>Página 3</t>
  </si>
  <si>
    <t>Página 4</t>
  </si>
  <si>
    <t>Pérdidas / Ganancias</t>
  </si>
  <si>
    <t>4-05-05  Mantenciones Sistema</t>
  </si>
  <si>
    <t>4-01-02  Beneficios al Personal</t>
  </si>
  <si>
    <t>g)</t>
  </si>
  <si>
    <t>Página 2</t>
  </si>
  <si>
    <t>4-07-09  Seguros</t>
  </si>
  <si>
    <t>5-09-08  Intereses DPF</t>
  </si>
  <si>
    <t>Seguro Parroquia y casa</t>
  </si>
  <si>
    <t>1-02-20  Seguros Pagados Anticipadamente</t>
  </si>
  <si>
    <t>2-02-03  Provisión Indemnización Años de Servicios</t>
  </si>
  <si>
    <t>Provisión Indemnizaciones</t>
  </si>
  <si>
    <t xml:space="preserve">                             Párroco</t>
  </si>
  <si>
    <t xml:space="preserve">    Párroco</t>
  </si>
  <si>
    <t>1-03-02  Anticipo al Personal</t>
  </si>
  <si>
    <t>4-01-09  Asesorías</t>
  </si>
  <si>
    <t xml:space="preserve">Gas, parafina </t>
  </si>
  <si>
    <t>La Contabilidad parroquial se revisa periódicamente, para satisfacer adecuadamente, las necesidades</t>
  </si>
  <si>
    <t>de organismos gubernamentales y del Arzobispado de Santiago.</t>
  </si>
  <si>
    <t>CASA PARROQUIAL</t>
  </si>
  <si>
    <t>Aprobado por:       P. Javier Vergara Nadal</t>
  </si>
  <si>
    <t>P. Javier Vergara Nadal</t>
  </si>
  <si>
    <t>1-03-04  FXR Gastos Templo</t>
  </si>
  <si>
    <t>4-08-01  Intereses y Reajustes</t>
  </si>
  <si>
    <t>Provisión Indemnización años servi.</t>
  </si>
  <si>
    <t>Estipendio Párroco</t>
  </si>
  <si>
    <t>Retiros jornadas</t>
  </si>
  <si>
    <t>f)</t>
  </si>
  <si>
    <t>CONTABILIDAD  PARROQUIAL</t>
  </si>
  <si>
    <t>Lavandería Ornamentos</t>
  </si>
  <si>
    <t>Cajas Solidarias Agosto</t>
  </si>
  <si>
    <t>4-01-05  Servicios a Honorarios</t>
  </si>
  <si>
    <t>1-01-09  Depósitos a Plazo Renovables</t>
  </si>
  <si>
    <t>2021</t>
  </si>
  <si>
    <t>1-02-05  Anticipos a terceros</t>
  </si>
  <si>
    <t>1-08-08  Bienes Religiosos</t>
  </si>
  <si>
    <t>5-09-04  Cajas Navidad</t>
  </si>
  <si>
    <t>01 de Enero al 31 de Diciembre de 2021</t>
  </si>
  <si>
    <t>d)</t>
  </si>
  <si>
    <t xml:space="preserve">Valores que se reciben: vía tarjetas,  (Transbank) y PAC (a través del Scotiabank) y pago presencial </t>
  </si>
  <si>
    <t>1-08-07  Equipos computacionales y Softwares</t>
  </si>
  <si>
    <t>4-03-13  Gastos relacionados con el culto</t>
  </si>
  <si>
    <t>4-10-01  Bienes menores</t>
  </si>
  <si>
    <t>Contribución Aporte a la Iglesia 1%</t>
  </si>
  <si>
    <t>Bienes menores</t>
  </si>
  <si>
    <t>Gastos relacionados con el culto</t>
  </si>
  <si>
    <t>ARRIENDO DE INSTALACIONES DEL COLEGIO A FUNDACION BOSTON COLLEGE</t>
  </si>
  <si>
    <t xml:space="preserve">Las cifras que contiene este informe están debidamente respaldadas con documentación pertinente, </t>
  </si>
  <si>
    <t>Ingresos actividades del culto</t>
  </si>
  <si>
    <t>80% Arzobispado Santiago</t>
  </si>
  <si>
    <t>GASTOS BANCARIOS</t>
  </si>
  <si>
    <t>1-02-01  Valores por Percibir Arzobispado</t>
  </si>
  <si>
    <t>Gastos mandatos Cech</t>
  </si>
  <si>
    <t>Seguros pagados anticipadamente</t>
  </si>
  <si>
    <t>Bienes Inventariables</t>
  </si>
  <si>
    <t>31 de diciembre de  2022</t>
  </si>
  <si>
    <t>Junto con presentar los estados financieros 2022 y sus correspondientes notas explicativas, la</t>
  </si>
  <si>
    <t>1º DE ENERO A 31 DE DICIEMBRE DE 2022</t>
  </si>
  <si>
    <t>Diciembre/2022</t>
  </si>
  <si>
    <t>1-08-20  Construcción en Proceso</t>
  </si>
  <si>
    <t>4-07-12  Gastos Mandatos</t>
  </si>
  <si>
    <t>4-10-02  Bienes Religiosos Inventariados</t>
  </si>
  <si>
    <t>Excedente año 2022</t>
  </si>
  <si>
    <t>4-02-03  Gas y Parafina</t>
  </si>
  <si>
    <t>4-11-01  Depreciación Activo Fijo</t>
  </si>
  <si>
    <t>2022</t>
  </si>
  <si>
    <t>Mantenciones Sistema</t>
  </si>
  <si>
    <t>Aportes Capilla Cenáculo</t>
  </si>
  <si>
    <t>oficina.    Totalizan $ 173.657.271,  un 13% menor al año 2021</t>
  </si>
  <si>
    <t>fue de $ 61.433.518.</t>
  </si>
  <si>
    <t>PATRIMONIO PARROQUIAL</t>
  </si>
  <si>
    <t>Administración desea destacar  algunos hechos relevantes del año 2022.</t>
  </si>
  <si>
    <t xml:space="preserve"> Comisión Transbank  y PAC 1%</t>
  </si>
  <si>
    <t>Arriendo GTD Manquehue</t>
  </si>
  <si>
    <t>Intereses y Reajustes Fiscales</t>
  </si>
  <si>
    <t>INGRESOS</t>
  </si>
  <si>
    <t>TOTAL INGRESOS</t>
  </si>
  <si>
    <t>INGRESOS 1%</t>
  </si>
  <si>
    <t>EGRESOS 1%</t>
  </si>
  <si>
    <t>TOTAL INGRESOS AÑO  2022</t>
  </si>
  <si>
    <t>Aporte por Evangelios</t>
  </si>
  <si>
    <t>Cajas y Donaciones por Navidad</t>
  </si>
  <si>
    <t>INGRESO NETO PARROQUIA 1%</t>
  </si>
  <si>
    <t>Ayuda Fraterna / Coronas Caridad</t>
  </si>
  <si>
    <t>Ampliación Capilla / Oratorio</t>
  </si>
  <si>
    <t>MEJORAS EN EDIFICIO</t>
  </si>
  <si>
    <t>TOTAL MEJORAS</t>
  </si>
  <si>
    <t>TOTAL OTROS GASTOS</t>
  </si>
  <si>
    <t xml:space="preserve">INGRESOS PROPIOS </t>
  </si>
  <si>
    <t xml:space="preserve">OTROS INGRESOS / GASTOS NO CULTO   </t>
  </si>
  <si>
    <t>INGRESOS NETOS ADICIONALES</t>
  </si>
  <si>
    <t>Contrato arriendo Boston College</t>
  </si>
  <si>
    <t>EXCEDENTE / (DEFICIT)</t>
  </si>
  <si>
    <t>La Fundación Boston College cumple sin problemas con el pago de arriendo.  Total año 2022</t>
  </si>
  <si>
    <t>Activo Corriente</t>
  </si>
  <si>
    <t>Efectivo y Efectivo Equivalente</t>
  </si>
  <si>
    <t>Cuentas Arzobispado</t>
  </si>
  <si>
    <t>Cuentas por cobrar</t>
  </si>
  <si>
    <t>Totales</t>
  </si>
  <si>
    <t>Valores por Cobrar</t>
  </si>
  <si>
    <t>TOTAL ACTIVO CORRIENTE</t>
  </si>
  <si>
    <t>Activo No Corriente</t>
  </si>
  <si>
    <t>Total Bienes Inventariados</t>
  </si>
  <si>
    <t>Pasivo Corriente</t>
  </si>
  <si>
    <t>TOTAL PASIVOS Y PATRIMONIO</t>
  </si>
  <si>
    <t>Pasivo No Corriente</t>
  </si>
  <si>
    <t>OBRAS DE MANTENCION Y MEJORAMIENTO EN AREAS DE TEMPLO Y CASA PARROQUIAL</t>
  </si>
  <si>
    <t>AREA DEL TEMPLO</t>
  </si>
  <si>
    <t>Lo más importante fue el proyecto de ampliación del antiguo oratorio y su conversión en Capilla</t>
  </si>
  <si>
    <t xml:space="preserve">Adicionalmente, se hicieron mantenciones en jardines, ventanas del templo, equipos de audio </t>
  </si>
  <si>
    <t>y parlantes, rodilleras de las bancas, puertas del templo, del aire acondicionado y ventanas de la</t>
  </si>
  <si>
    <t xml:space="preserve">Mantención de jardines y reparaciones en puertas y pintura de la pieza de servicio con un costo </t>
  </si>
  <si>
    <t>total en el año, de  $ 2.046.538.</t>
  </si>
  <si>
    <t>sacristía. Todo ello tuvo un costo anual de $ 16.924.719.</t>
  </si>
  <si>
    <t>DONACIONES Y APORTES SOLIDARIOS</t>
  </si>
  <si>
    <t>Gracias a sus feligreses, la parroquia pudo apoyar en varios proyectos sociales.</t>
  </si>
  <si>
    <t xml:space="preserve">3.1.  Caritas, un monto $ 13.325.000  para colaborar con 325 cenas comprometidas con la entidad </t>
  </si>
  <si>
    <t>3.2.  Aporte a la Iglesia que Sufre (AIS) para ir en ayuda de los niños de Ucrania y Siria, $ 3.000.000.</t>
  </si>
  <si>
    <t>3.3.  A obras sociales directas de la parroquia, un total de $ 4.905.092.</t>
  </si>
  <si>
    <t>vulnerables de nuestra Parroquia, un total de $ 12.132.139.</t>
  </si>
  <si>
    <t>internas de información provenientes del Párroco y Consejo Económico, pero también externas,</t>
  </si>
  <si>
    <t>que se encuentra a disposición del Consejo Económico parroquial, para su revisión y aprobación.</t>
  </si>
  <si>
    <t>Santiago,  marzo 2023.</t>
  </si>
  <si>
    <t>Santiago,  marzo  2023</t>
  </si>
  <si>
    <t xml:space="preserve">1.  Proyectos de ayuda social, aporte Fondo Solidario del Arzobispado y asistencia a familias </t>
  </si>
  <si>
    <t>2.  Campaña solidaria agosto, promocionada por Caritas,  $ 8.650.674.</t>
  </si>
  <si>
    <t>3.  Gracias a la campaña de Navidad que generó un total de $ 21.277.012, se transfirieron a:</t>
  </si>
  <si>
    <t>4-06-06  Gastos Cajas de Navidad</t>
  </si>
  <si>
    <t>4-06-08  Cuaresma de Fraternidad</t>
  </si>
  <si>
    <t>4-08-03  Comisión Transbank y PAC 1%</t>
  </si>
  <si>
    <t>5-09-05  Aportes por Evangelios</t>
  </si>
  <si>
    <t>Página 10</t>
  </si>
  <si>
    <t>de Adoración Perpetua.  La inversión total efectuada ascendió a $  70,296,513, (Anexo 4)</t>
  </si>
  <si>
    <t>DPR Scotiabank</t>
  </si>
  <si>
    <t>30/03/2023</t>
  </si>
  <si>
    <t>4-01-04  Indemnizaciones</t>
  </si>
  <si>
    <t>El excedente al 31 de diciembre 2022 es de $ 26.948.085.</t>
  </si>
  <si>
    <t>31 de diciembre de 2022.</t>
  </si>
  <si>
    <t>h)</t>
  </si>
  <si>
    <t>La provisión por indemnización años de servicio actualizada al año 2022 asciende a:</t>
  </si>
  <si>
    <t>El patrimonio de la Parroquia asciende a la suma de $ 165,273,327, que aumentó en $60.384.738.</t>
  </si>
  <si>
    <t>por  traspaso del excedente del año 2021.</t>
  </si>
  <si>
    <t xml:space="preserve">$ 45.493.052,  y corresponde a una dotación de cinco empleados con contrato vigente al </t>
  </si>
  <si>
    <t>Por concepto de arriendo Colegio, la Parroquia percibe UF 155,66 mensuales.</t>
  </si>
  <si>
    <t>ESTIMACION PROVISION INDEMNIZACION AÑOS DE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</si>
</sst>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#,##0.000"/>
    <numFmt numFmtId="166" formatCode="###,###,###,##0"/>
    <numFmt numFmtId="167" formatCode="_-* #,##0.00\ _P_t_s_-;\-* #,##0.00\ _P_t_s_-;_-* &quot;-&quot;??\ _P_t_s_-;_-@_-"/>
  </numFmts>
  <fonts count="128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9"/>
      <name val="Arial"/>
      <family val="2"/>
    </font>
    <font>
      <sz val="10"/>
      <name val="Arial"/>
      <family val="2"/>
    </font>
    <font>
      <b/>
      <sz val="10"/>
      <color indexed="8"/>
      <name val="MS Sans Serif"/>
      <family val="2"/>
    </font>
    <font>
      <sz val="10"/>
      <color indexed="8"/>
      <name val="MS Sans Serif"/>
      <family val="2"/>
    </font>
    <font>
      <sz val="9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b/>
      <sz val="16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b/>
      <sz val="13.5"/>
      <color indexed="8"/>
      <name val="MS Sans Serif"/>
      <family val="2"/>
    </font>
    <font>
      <sz val="8"/>
      <color indexed="9"/>
      <name val="Arial"/>
      <family val="2"/>
    </font>
    <font>
      <b/>
      <sz val="12"/>
      <name val="Arial"/>
      <family val="2"/>
    </font>
    <font>
      <sz val="8"/>
      <name val="MS Sans Serif"/>
      <family val="2"/>
    </font>
    <font>
      <sz val="8"/>
      <name val="Times New Roman"/>
      <family val="1"/>
    </font>
    <font>
      <b/>
      <i/>
      <sz val="8"/>
      <name val="Arial"/>
      <family val="2"/>
    </font>
    <font>
      <b/>
      <sz val="8"/>
      <name val="Times New Roman"/>
      <family val="1"/>
    </font>
    <font>
      <sz val="11"/>
      <name val="Arial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8"/>
      <color theme="0"/>
      <name val="Arial"/>
      <family val="2"/>
    </font>
    <font>
      <b/>
      <sz val="11"/>
      <color theme="1"/>
      <name val="Calibri"/>
      <family val="2"/>
      <scheme val="minor"/>
    </font>
    <font>
      <i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3.5"/>
      <color indexed="8"/>
      <name val="Arial"/>
      <family val="2"/>
    </font>
    <font>
      <sz val="20"/>
      <color indexed="8"/>
      <name val="Arial"/>
      <family val="2"/>
    </font>
    <font>
      <sz val="18"/>
      <color indexed="8"/>
      <name val="Arial"/>
      <family val="2"/>
    </font>
    <font>
      <b/>
      <sz val="13.5"/>
      <color indexed="8"/>
      <name val="Arial"/>
      <family val="2"/>
    </font>
    <font>
      <sz val="16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Calibri"/>
      <family val="2"/>
      <scheme val="minor"/>
    </font>
    <font>
      <sz val="10"/>
      <color rgb="FFFF0000"/>
      <name val="Times New Roman"/>
      <family val="1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283">
    <xf numFmtId="0" fontId="0" fillId="0" borderId="0"/>
    <xf numFmtId="0" fontId="57" fillId="0" borderId="0" applyNumberFormat="0" applyFont="0" applyFill="0" applyBorder="0" applyProtection="0">
      <alignment vertical="center"/>
    </xf>
    <xf numFmtId="0" fontId="47" fillId="0" borderId="0"/>
    <xf numFmtId="0" fontId="60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86" fillId="0" borderId="0" applyNumberFormat="0" applyFill="0" applyBorder="0" applyAlignment="0" applyProtection="0"/>
    <xf numFmtId="0" fontId="87" fillId="0" borderId="10" applyNumberFormat="0" applyFill="0" applyAlignment="0" applyProtection="0"/>
    <xf numFmtId="0" fontId="88" fillId="0" borderId="11" applyNumberFormat="0" applyFill="0" applyAlignment="0" applyProtection="0"/>
    <xf numFmtId="0" fontId="89" fillId="0" borderId="12" applyNumberFormat="0" applyFill="0" applyAlignment="0" applyProtection="0"/>
    <xf numFmtId="0" fontId="89" fillId="0" borderId="0" applyNumberFormat="0" applyFill="0" applyBorder="0" applyAlignment="0" applyProtection="0"/>
    <xf numFmtId="0" fontId="90" fillId="2" borderId="0" applyNumberFormat="0" applyBorder="0" applyAlignment="0" applyProtection="0"/>
    <xf numFmtId="0" fontId="91" fillId="3" borderId="0" applyNumberFormat="0" applyBorder="0" applyAlignment="0" applyProtection="0"/>
    <xf numFmtId="0" fontId="92" fillId="4" borderId="0" applyNumberFormat="0" applyBorder="0" applyAlignment="0" applyProtection="0"/>
    <xf numFmtId="0" fontId="93" fillId="5" borderId="13" applyNumberFormat="0" applyAlignment="0" applyProtection="0"/>
    <xf numFmtId="0" fontId="94" fillId="6" borderId="14" applyNumberFormat="0" applyAlignment="0" applyProtection="0"/>
    <xf numFmtId="0" fontId="95" fillId="6" borderId="13" applyNumberFormat="0" applyAlignment="0" applyProtection="0"/>
    <xf numFmtId="0" fontId="96" fillId="0" borderId="15" applyNumberFormat="0" applyFill="0" applyAlignment="0" applyProtection="0"/>
    <xf numFmtId="0" fontId="97" fillId="7" borderId="16" applyNumberFormat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84" fillId="0" borderId="18" applyNumberFormat="0" applyFill="0" applyAlignment="0" applyProtection="0"/>
    <xf numFmtId="0" fontId="100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100" fillId="12" borderId="0" applyNumberFormat="0" applyBorder="0" applyAlignment="0" applyProtection="0"/>
    <xf numFmtId="0" fontId="100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100" fillId="16" borderId="0" applyNumberFormat="0" applyBorder="0" applyAlignment="0" applyProtection="0"/>
    <xf numFmtId="0" fontId="100" fillId="17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100" fillId="20" borderId="0" applyNumberFormat="0" applyBorder="0" applyAlignment="0" applyProtection="0"/>
    <xf numFmtId="0" fontId="100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100" fillId="24" borderId="0" applyNumberFormat="0" applyBorder="0" applyAlignment="0" applyProtection="0"/>
    <xf numFmtId="0" fontId="100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100" fillId="28" borderId="0" applyNumberFormat="0" applyBorder="0" applyAlignment="0" applyProtection="0"/>
    <xf numFmtId="0" fontId="100" fillId="29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100" fillId="32" borderId="0" applyNumberFormat="0" applyBorder="0" applyAlignment="0" applyProtection="0"/>
    <xf numFmtId="167" fontId="47" fillId="0" borderId="0" applyFont="0" applyFill="0" applyBorder="0" applyAlignment="0" applyProtection="0"/>
    <xf numFmtId="0" fontId="29" fillId="0" borderId="0"/>
    <xf numFmtId="0" fontId="29" fillId="0" borderId="0"/>
    <xf numFmtId="0" fontId="29" fillId="8" borderId="17" applyNumberFormat="0" applyFont="0" applyAlignment="0" applyProtection="0"/>
    <xf numFmtId="0" fontId="29" fillId="8" borderId="17" applyNumberFormat="0" applyFont="0" applyAlignment="0" applyProtection="0"/>
    <xf numFmtId="0" fontId="29" fillId="8" borderId="17" applyNumberFormat="0" applyFont="0" applyAlignment="0" applyProtection="0"/>
    <xf numFmtId="0" fontId="29" fillId="0" borderId="0"/>
    <xf numFmtId="0" fontId="29" fillId="8" borderId="17" applyNumberFormat="0" applyFont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0" borderId="0" applyNumberFormat="0" applyBorder="0" applyAlignment="0" applyProtection="0"/>
    <xf numFmtId="0" fontId="29" fillId="8" borderId="17" applyNumberFormat="0" applyFont="0" applyAlignment="0" applyProtection="0"/>
    <xf numFmtId="0" fontId="29" fillId="8" borderId="17" applyNumberFormat="0" applyFont="0" applyAlignment="0" applyProtection="0"/>
    <xf numFmtId="0" fontId="29" fillId="8" borderId="17" applyNumberFormat="0" applyFont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8" borderId="17" applyNumberFormat="0" applyFont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8" borderId="17" applyNumberFormat="0" applyFont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17" applyNumberFormat="0" applyFont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17" applyNumberFormat="0" applyFont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17" applyNumberFormat="0" applyFont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17" applyNumberFormat="0" applyFont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17" applyNumberFormat="0" applyFont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17" applyNumberFormat="0" applyFont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17" applyNumberFormat="0" applyFont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17" applyNumberFormat="0" applyFont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17" applyNumberFormat="0" applyFont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17" applyNumberFormat="0" applyFont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164" fontId="29" fillId="0" borderId="0" applyFont="0" applyFill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8" borderId="17" applyNumberFormat="0" applyFont="0" applyAlignment="0" applyProtection="0"/>
    <xf numFmtId="0" fontId="29" fillId="8" borderId="17" applyNumberFormat="0" applyFont="0" applyAlignment="0" applyProtection="0"/>
    <xf numFmtId="0" fontId="29" fillId="8" borderId="17" applyNumberFormat="0" applyFont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8" borderId="17" applyNumberFormat="0" applyFont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8" borderId="17" applyNumberFormat="0" applyFont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1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8" borderId="17" applyNumberFormat="0" applyFont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1" borderId="0" applyNumberFormat="0" applyBorder="0" applyAlignment="0" applyProtection="0"/>
    <xf numFmtId="0" fontId="29" fillId="8" borderId="17" applyNumberFormat="0" applyFont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17" applyNumberFormat="0" applyFont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164" fontId="29" fillId="0" borderId="0" applyFont="0" applyFill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8" borderId="17" applyNumberFormat="0" applyFont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0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8" borderId="17" applyNumberFormat="0" applyFont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0" borderId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8" borderId="17" applyNumberFormat="0" applyFont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0" borderId="0" applyNumberFormat="0" applyBorder="0" applyAlignment="0" applyProtection="0"/>
    <xf numFmtId="0" fontId="29" fillId="8" borderId="17" applyNumberFormat="0" applyFont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0" borderId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17" applyNumberFormat="0" applyFont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17" applyNumberFormat="0" applyFont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0" borderId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0" borderId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11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0" borderId="0"/>
    <xf numFmtId="0" fontId="29" fillId="8" borderId="17" applyNumberFormat="0" applyFont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17" applyNumberFormat="0" applyFont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0" borderId="0" applyNumberFormat="0" applyBorder="0" applyAlignment="0" applyProtection="0"/>
    <xf numFmtId="0" fontId="29" fillId="8" borderId="17" applyNumberFormat="0" applyFont="0" applyAlignment="0" applyProtection="0"/>
    <xf numFmtId="0" fontId="29" fillId="8" borderId="17" applyNumberFormat="0" applyFont="0" applyAlignment="0" applyProtection="0"/>
    <xf numFmtId="0" fontId="29" fillId="8" borderId="17" applyNumberFormat="0" applyFont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10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1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14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0" borderId="0"/>
    <xf numFmtId="164" fontId="29" fillId="0" borderId="0" applyFont="0" applyFill="0" applyBorder="0" applyAlignment="0" applyProtection="0"/>
    <xf numFmtId="0" fontId="29" fillId="8" borderId="17" applyNumberFormat="0" applyFont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0" borderId="0"/>
    <xf numFmtId="0" fontId="29" fillId="8" borderId="17" applyNumberFormat="0" applyFont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0" borderId="0"/>
    <xf numFmtId="164" fontId="29" fillId="0" borderId="0" applyFont="0" applyFill="0" applyBorder="0" applyAlignment="0" applyProtection="0"/>
    <xf numFmtId="0" fontId="29" fillId="8" borderId="17" applyNumberFormat="0" applyFont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164" fontId="47" fillId="0" borderId="0" applyFont="0" applyFill="0" applyBorder="0" applyAlignment="0" applyProtection="0"/>
    <xf numFmtId="0" fontId="28" fillId="0" borderId="0"/>
    <xf numFmtId="0" fontId="27" fillId="0" borderId="0"/>
    <xf numFmtId="0" fontId="26" fillId="0" borderId="0"/>
    <xf numFmtId="0" fontId="25" fillId="0" borderId="0"/>
    <xf numFmtId="0" fontId="101" fillId="0" borderId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0" borderId="0"/>
    <xf numFmtId="0" fontId="24" fillId="0" borderId="0"/>
    <xf numFmtId="0" fontId="24" fillId="8" borderId="17" applyNumberFormat="0" applyFont="0" applyAlignment="0" applyProtection="0"/>
    <xf numFmtId="0" fontId="24" fillId="8" borderId="17" applyNumberFormat="0" applyFont="0" applyAlignment="0" applyProtection="0"/>
    <xf numFmtId="0" fontId="24" fillId="8" borderId="17" applyNumberFormat="0" applyFont="0" applyAlignment="0" applyProtection="0"/>
    <xf numFmtId="0" fontId="24" fillId="0" borderId="0"/>
    <xf numFmtId="0" fontId="24" fillId="8" borderId="17" applyNumberFormat="0" applyFont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0" borderId="0" applyNumberFormat="0" applyBorder="0" applyAlignment="0" applyProtection="0"/>
    <xf numFmtId="0" fontId="24" fillId="8" borderId="17" applyNumberFormat="0" applyFont="0" applyAlignment="0" applyProtection="0"/>
    <xf numFmtId="0" fontId="24" fillId="8" borderId="17" applyNumberFormat="0" applyFont="0" applyAlignment="0" applyProtection="0"/>
    <xf numFmtId="0" fontId="24" fillId="8" borderId="17" applyNumberFormat="0" applyFont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8" borderId="17" applyNumberFormat="0" applyFont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8" borderId="17" applyNumberFormat="0" applyFont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8" borderId="17" applyNumberFormat="0" applyFont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8" borderId="17" applyNumberFormat="0" applyFont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8" borderId="17" applyNumberFormat="0" applyFont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8" borderId="17" applyNumberFormat="0" applyFont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8" borderId="17" applyNumberFormat="0" applyFont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8" borderId="17" applyNumberFormat="0" applyFont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8" borderId="17" applyNumberFormat="0" applyFont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8" borderId="17" applyNumberFormat="0" applyFont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8" borderId="17" applyNumberFormat="0" applyFont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8" borderId="17" applyNumberFormat="0" applyFont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164" fontId="24" fillId="0" borderId="0" applyFont="0" applyFill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0" borderId="0" applyNumberFormat="0" applyBorder="0" applyAlignment="0" applyProtection="0"/>
    <xf numFmtId="0" fontId="24" fillId="10" borderId="0" applyNumberFormat="0" applyBorder="0" applyAlignment="0" applyProtection="0"/>
    <xf numFmtId="0" fontId="24" fillId="8" borderId="17" applyNumberFormat="0" applyFont="0" applyAlignment="0" applyProtection="0"/>
    <xf numFmtId="0" fontId="24" fillId="8" borderId="17" applyNumberFormat="0" applyFont="0" applyAlignment="0" applyProtection="0"/>
    <xf numFmtId="0" fontId="24" fillId="8" borderId="17" applyNumberFormat="0" applyFont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8" borderId="17" applyNumberFormat="0" applyFont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8" borderId="17" applyNumberFormat="0" applyFont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4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1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8" borderId="17" applyNumberFormat="0" applyFont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1" borderId="0" applyNumberFormat="0" applyBorder="0" applyAlignment="0" applyProtection="0"/>
    <xf numFmtId="0" fontId="24" fillId="8" borderId="17" applyNumberFormat="0" applyFont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8" borderId="17" applyNumberFormat="0" applyFont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164" fontId="24" fillId="0" borderId="0" applyFont="0" applyFill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8" borderId="17" applyNumberFormat="0" applyFont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0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8" borderId="17" applyNumberFormat="0" applyFont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0" borderId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1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8" borderId="17" applyNumberFormat="0" applyFont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0" borderId="0" applyNumberFormat="0" applyBorder="0" applyAlignment="0" applyProtection="0"/>
    <xf numFmtId="0" fontId="24" fillId="8" borderId="17" applyNumberFormat="0" applyFont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0" borderId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8" borderId="17" applyNumberFormat="0" applyFont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8" borderId="17" applyNumberFormat="0" applyFont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0" borderId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0" borderId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11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0" borderId="0"/>
    <xf numFmtId="0" fontId="24" fillId="8" borderId="17" applyNumberFormat="0" applyFont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8" borderId="17" applyNumberFormat="0" applyFont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0" borderId="0" applyNumberFormat="0" applyBorder="0" applyAlignment="0" applyProtection="0"/>
    <xf numFmtId="0" fontId="24" fillId="8" borderId="17" applyNumberFormat="0" applyFont="0" applyAlignment="0" applyProtection="0"/>
    <xf numFmtId="0" fontId="24" fillId="8" borderId="17" applyNumberFormat="0" applyFont="0" applyAlignment="0" applyProtection="0"/>
    <xf numFmtId="0" fontId="24" fillId="8" borderId="17" applyNumberFormat="0" applyFont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10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5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14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0" borderId="0"/>
    <xf numFmtId="164" fontId="24" fillId="0" borderId="0" applyFont="0" applyFill="0" applyBorder="0" applyAlignment="0" applyProtection="0"/>
    <xf numFmtId="0" fontId="24" fillId="8" borderId="17" applyNumberFormat="0" applyFont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0" borderId="0"/>
    <xf numFmtId="0" fontId="24" fillId="8" borderId="17" applyNumberFormat="0" applyFont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0" borderId="0"/>
    <xf numFmtId="164" fontId="24" fillId="0" borderId="0" applyFont="0" applyFill="0" applyBorder="0" applyAlignment="0" applyProtection="0"/>
    <xf numFmtId="0" fontId="24" fillId="8" borderId="17" applyNumberFormat="0" applyFont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0" borderId="0"/>
    <xf numFmtId="164" fontId="24" fillId="0" borderId="0" applyFont="0" applyFill="0" applyBorder="0" applyAlignment="0" applyProtection="0"/>
    <xf numFmtId="0" fontId="24" fillId="8" borderId="17" applyNumberFormat="0" applyFont="0" applyAlignment="0" applyProtection="0"/>
    <xf numFmtId="0" fontId="24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2" borderId="0" applyNumberFormat="0" applyBorder="0" applyAlignment="0" applyProtection="0"/>
    <xf numFmtId="0" fontId="24" fillId="23" borderId="0" applyNumberFormat="0" applyBorder="0" applyAlignment="0" applyProtection="0"/>
    <xf numFmtId="0" fontId="24" fillId="26" borderId="0" applyNumberFormat="0" applyBorder="0" applyAlignment="0" applyProtection="0"/>
    <xf numFmtId="0" fontId="24" fillId="27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164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8" borderId="17" applyNumberFormat="0" applyFon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112" fillId="0" borderId="0"/>
    <xf numFmtId="0" fontId="113" fillId="0" borderId="0"/>
    <xf numFmtId="0" fontId="114" fillId="0" borderId="0"/>
    <xf numFmtId="0" fontId="115" fillId="0" borderId="0"/>
    <xf numFmtId="0" fontId="116" fillId="0" borderId="0"/>
    <xf numFmtId="0" fontId="117" fillId="0" borderId="0"/>
    <xf numFmtId="0" fontId="118" fillId="0" borderId="0"/>
    <xf numFmtId="0" fontId="119" fillId="0" borderId="0"/>
    <xf numFmtId="0" fontId="120" fillId="0" borderId="0"/>
    <xf numFmtId="0" fontId="121" fillId="0" borderId="0"/>
    <xf numFmtId="0" fontId="1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17" applyNumberFormat="0" applyFont="0" applyAlignment="0" applyProtection="0"/>
    <xf numFmtId="0" fontId="1" fillId="8" borderId="17" applyNumberFormat="0" applyFont="0" applyAlignment="0" applyProtection="0"/>
    <xf numFmtId="0" fontId="1" fillId="8" borderId="17" applyNumberFormat="0" applyFont="0" applyAlignment="0" applyProtection="0"/>
    <xf numFmtId="0" fontId="1" fillId="0" borderId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7" applyNumberFormat="0" applyFont="0" applyAlignment="0" applyProtection="0"/>
    <xf numFmtId="0" fontId="1" fillId="8" borderId="17" applyNumberFormat="0" applyFont="0" applyAlignment="0" applyProtection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17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7" applyNumberFormat="0" applyFont="0" applyAlignment="0" applyProtection="0"/>
    <xf numFmtId="0" fontId="1" fillId="8" borderId="17" applyNumberFormat="0" applyFont="0" applyAlignment="0" applyProtection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17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17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17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164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17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8" borderId="17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8" borderId="17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7" applyNumberFormat="0" applyFont="0" applyAlignment="0" applyProtection="0"/>
    <xf numFmtId="0" fontId="1" fillId="8" borderId="17" applyNumberFormat="0" applyFont="0" applyAlignment="0" applyProtection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8" borderId="17" applyNumberFormat="0" applyFont="0" applyAlignment="0" applyProtection="0"/>
    <xf numFmtId="0" fontId="1" fillId="8" borderId="17" applyNumberFormat="0" applyFont="0" applyAlignment="0" applyProtection="0"/>
    <xf numFmtId="0" fontId="1" fillId="8" borderId="17" applyNumberFormat="0" applyFont="0" applyAlignment="0" applyProtection="0"/>
    <xf numFmtId="0" fontId="1" fillId="0" borderId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7" applyNumberFormat="0" applyFont="0" applyAlignment="0" applyProtection="0"/>
    <xf numFmtId="0" fontId="1" fillId="8" borderId="17" applyNumberFormat="0" applyFont="0" applyAlignment="0" applyProtection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17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64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7" applyNumberFormat="0" applyFont="0" applyAlignment="0" applyProtection="0"/>
    <xf numFmtId="0" fontId="1" fillId="8" borderId="17" applyNumberFormat="0" applyFont="0" applyAlignment="0" applyProtection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8" borderId="17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17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17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164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17" applyNumberFormat="0" applyFont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8" borderId="17" applyNumberFormat="0" applyFont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8" borderId="17" applyNumberFormat="0" applyFont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17" applyNumberFormat="0" applyFont="0" applyAlignment="0" applyProtection="0"/>
    <xf numFmtId="0" fontId="1" fillId="8" borderId="17" applyNumberFormat="0" applyFont="0" applyAlignment="0" applyProtection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8" borderId="17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7" applyNumberFormat="0" applyFont="0" applyAlignment="0" applyProtection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12" fillId="0" borderId="0"/>
    <xf numFmtId="0" fontId="124" fillId="0" borderId="0"/>
    <xf numFmtId="0" fontId="127" fillId="0" borderId="0"/>
  </cellStyleXfs>
  <cellXfs count="191">
    <xf numFmtId="0" fontId="0" fillId="0" borderId="0" xfId="0"/>
    <xf numFmtId="0" fontId="56" fillId="0" borderId="0" xfId="0" applyFont="1"/>
    <xf numFmtId="0" fontId="60" fillId="0" borderId="0" xfId="3"/>
    <xf numFmtId="3" fontId="60" fillId="0" borderId="0" xfId="3" applyNumberFormat="1"/>
    <xf numFmtId="0" fontId="61" fillId="0" borderId="0" xfId="3" applyFont="1"/>
    <xf numFmtId="0" fontId="53" fillId="0" borderId="0" xfId="3" applyFont="1"/>
    <xf numFmtId="0" fontId="62" fillId="0" borderId="0" xfId="3" applyFont="1"/>
    <xf numFmtId="3" fontId="62" fillId="0" borderId="0" xfId="3" applyNumberFormat="1" applyFont="1"/>
    <xf numFmtId="3" fontId="60" fillId="0" borderId="0" xfId="3" applyNumberFormat="1" applyProtection="1">
      <protection locked="0"/>
    </xf>
    <xf numFmtId="0" fontId="63" fillId="0" borderId="0" xfId="3" applyFont="1"/>
    <xf numFmtId="0" fontId="55" fillId="0" borderId="0" xfId="3" applyFont="1"/>
    <xf numFmtId="3" fontId="64" fillId="0" borderId="0" xfId="3" applyNumberFormat="1" applyFont="1"/>
    <xf numFmtId="3" fontId="55" fillId="0" borderId="0" xfId="3" applyNumberFormat="1" applyFont="1" applyProtection="1">
      <protection locked="0"/>
    </xf>
    <xf numFmtId="3" fontId="55" fillId="0" borderId="0" xfId="3" applyNumberFormat="1" applyFont="1"/>
    <xf numFmtId="3" fontId="51" fillId="0" borderId="0" xfId="3" applyNumberFormat="1" applyFont="1"/>
    <xf numFmtId="3" fontId="49" fillId="0" borderId="0" xfId="3" applyNumberFormat="1" applyFont="1"/>
    <xf numFmtId="3" fontId="49" fillId="0" borderId="0" xfId="3" applyNumberFormat="1" applyFont="1" applyProtection="1">
      <protection locked="0"/>
    </xf>
    <xf numFmtId="49" fontId="55" fillId="0" borderId="0" xfId="3" applyNumberFormat="1" applyFont="1"/>
    <xf numFmtId="49" fontId="60" fillId="0" borderId="0" xfId="3" applyNumberFormat="1"/>
    <xf numFmtId="49" fontId="49" fillId="0" borderId="0" xfId="3" applyNumberFormat="1" applyFont="1" applyAlignment="1">
      <alignment horizontal="center"/>
    </xf>
    <xf numFmtId="0" fontId="58" fillId="0" borderId="0" xfId="3" applyFont="1"/>
    <xf numFmtId="0" fontId="51" fillId="0" borderId="0" xfId="3" applyFont="1"/>
    <xf numFmtId="0" fontId="49" fillId="0" borderId="1" xfId="3" applyFont="1" applyBorder="1"/>
    <xf numFmtId="0" fontId="55" fillId="0" borderId="0" xfId="3" applyFont="1" applyAlignment="1">
      <alignment horizontal="center"/>
    </xf>
    <xf numFmtId="0" fontId="67" fillId="0" borderId="0" xfId="3" applyFont="1"/>
    <xf numFmtId="3" fontId="55" fillId="0" borderId="5" xfId="3" applyNumberFormat="1" applyFont="1" applyBorder="1"/>
    <xf numFmtId="3" fontId="55" fillId="0" borderId="5" xfId="3" applyNumberFormat="1" applyFont="1" applyBorder="1" applyProtection="1">
      <protection locked="0"/>
    </xf>
    <xf numFmtId="3" fontId="58" fillId="0" borderId="0" xfId="3" applyNumberFormat="1" applyFont="1"/>
    <xf numFmtId="3" fontId="58" fillId="0" borderId="0" xfId="3" applyNumberFormat="1" applyFont="1" applyProtection="1">
      <protection locked="0"/>
    </xf>
    <xf numFmtId="3" fontId="58" fillId="0" borderId="5" xfId="3" applyNumberFormat="1" applyFont="1" applyBorder="1" applyProtection="1">
      <protection locked="0"/>
    </xf>
    <xf numFmtId="0" fontId="49" fillId="0" borderId="3" xfId="3" applyFont="1" applyBorder="1"/>
    <xf numFmtId="0" fontId="70" fillId="0" borderId="0" xfId="0" applyFont="1" applyAlignment="1">
      <alignment horizontal="center"/>
    </xf>
    <xf numFmtId="3" fontId="71" fillId="0" borderId="0" xfId="3" applyNumberFormat="1" applyFont="1" applyProtection="1">
      <protection locked="0"/>
    </xf>
    <xf numFmtId="0" fontId="49" fillId="0" borderId="0" xfId="3" applyFont="1"/>
    <xf numFmtId="3" fontId="49" fillId="0" borderId="0" xfId="3" applyNumberFormat="1" applyFont="1" applyAlignment="1">
      <alignment horizontal="right"/>
    </xf>
    <xf numFmtId="3" fontId="49" fillId="0" borderId="1" xfId="3" applyNumberFormat="1" applyFont="1" applyBorder="1" applyAlignment="1">
      <alignment horizontal="center"/>
    </xf>
    <xf numFmtId="3" fontId="49" fillId="0" borderId="0" xfId="3" applyNumberFormat="1" applyFont="1" applyAlignment="1">
      <alignment horizontal="left"/>
    </xf>
    <xf numFmtId="3" fontId="49" fillId="0" borderId="2" xfId="3" applyNumberFormat="1" applyFont="1" applyBorder="1" applyAlignment="1">
      <alignment horizontal="right"/>
    </xf>
    <xf numFmtId="3" fontId="49" fillId="0" borderId="2" xfId="3" applyNumberFormat="1" applyFont="1" applyBorder="1"/>
    <xf numFmtId="3" fontId="49" fillId="0" borderId="0" xfId="3" applyNumberFormat="1" applyFont="1" applyAlignment="1">
      <alignment horizontal="center"/>
    </xf>
    <xf numFmtId="3" fontId="67" fillId="0" borderId="0" xfId="3" applyNumberFormat="1" applyFont="1" applyAlignment="1">
      <alignment horizontal="center"/>
    </xf>
    <xf numFmtId="3" fontId="67" fillId="0" borderId="0" xfId="3" applyNumberFormat="1" applyFont="1"/>
    <xf numFmtId="3" fontId="67" fillId="0" borderId="2" xfId="3" applyNumberFormat="1" applyFont="1" applyBorder="1"/>
    <xf numFmtId="0" fontId="60" fillId="0" borderId="0" xfId="3" applyAlignment="1">
      <alignment horizontal="right"/>
    </xf>
    <xf numFmtId="0" fontId="55" fillId="0" borderId="0" xfId="3" applyFont="1" applyAlignment="1">
      <alignment horizontal="right"/>
    </xf>
    <xf numFmtId="0" fontId="49" fillId="0" borderId="0" xfId="3" applyFont="1" applyAlignment="1">
      <alignment horizontal="center"/>
    </xf>
    <xf numFmtId="49" fontId="55" fillId="0" borderId="0" xfId="3" applyNumberFormat="1" applyFont="1" applyAlignment="1">
      <alignment horizontal="right"/>
    </xf>
    <xf numFmtId="0" fontId="65" fillId="0" borderId="0" xfId="3" applyFont="1" applyAlignment="1">
      <alignment horizontal="right"/>
    </xf>
    <xf numFmtId="0" fontId="49" fillId="0" borderId="0" xfId="3" applyFont="1" applyAlignment="1">
      <alignment horizontal="right"/>
    </xf>
    <xf numFmtId="3" fontId="51" fillId="0" borderId="2" xfId="3" applyNumberFormat="1" applyFont="1" applyBorder="1"/>
    <xf numFmtId="3" fontId="51" fillId="0" borderId="1" xfId="3" applyNumberFormat="1" applyFont="1" applyBorder="1" applyAlignment="1" applyProtection="1">
      <alignment horizontal="center"/>
      <protection locked="0"/>
    </xf>
    <xf numFmtId="3" fontId="66" fillId="0" borderId="1" xfId="3" applyNumberFormat="1" applyFont="1" applyBorder="1" applyAlignment="1">
      <alignment horizontal="center"/>
    </xf>
    <xf numFmtId="3" fontId="50" fillId="0" borderId="0" xfId="3" applyNumberFormat="1" applyFont="1" applyAlignment="1">
      <alignment horizontal="center"/>
    </xf>
    <xf numFmtId="0" fontId="50" fillId="0" borderId="0" xfId="3" applyFont="1" applyAlignment="1">
      <alignment horizontal="center"/>
    </xf>
    <xf numFmtId="0" fontId="50" fillId="0" borderId="1" xfId="3" applyFont="1" applyBorder="1" applyAlignment="1">
      <alignment horizontal="center"/>
    </xf>
    <xf numFmtId="0" fontId="76" fillId="0" borderId="0" xfId="3" applyFont="1" applyAlignment="1">
      <alignment horizontal="center"/>
    </xf>
    <xf numFmtId="0" fontId="0" fillId="0" borderId="3" xfId="0" applyBorder="1"/>
    <xf numFmtId="0" fontId="54" fillId="0" borderId="0" xfId="3" applyFont="1"/>
    <xf numFmtId="0" fontId="52" fillId="0" borderId="0" xfId="3" applyFont="1"/>
    <xf numFmtId="3" fontId="54" fillId="0" borderId="0" xfId="3" applyNumberFormat="1" applyFont="1"/>
    <xf numFmtId="0" fontId="47" fillId="0" borderId="0" xfId="3" applyFont="1"/>
    <xf numFmtId="3" fontId="47" fillId="0" borderId="0" xfId="3" applyNumberFormat="1" applyFont="1" applyAlignment="1">
      <alignment horizontal="right"/>
    </xf>
    <xf numFmtId="49" fontId="50" fillId="0" borderId="0" xfId="3" applyNumberFormat="1" applyFont="1" applyAlignment="1">
      <alignment horizontal="center"/>
    </xf>
    <xf numFmtId="0" fontId="75" fillId="0" borderId="0" xfId="3" applyFont="1" applyAlignment="1">
      <alignment horizontal="center"/>
    </xf>
    <xf numFmtId="0" fontId="78" fillId="0" borderId="0" xfId="3" applyFont="1"/>
    <xf numFmtId="0" fontId="67" fillId="0" borderId="0" xfId="3" applyFont="1" applyAlignment="1">
      <alignment horizontal="center"/>
    </xf>
    <xf numFmtId="0" fontId="79" fillId="0" borderId="0" xfId="3" applyFont="1"/>
    <xf numFmtId="0" fontId="77" fillId="0" borderId="2" xfId="3" applyFont="1" applyBorder="1"/>
    <xf numFmtId="3" fontId="67" fillId="0" borderId="9" xfId="3" applyNumberFormat="1" applyFont="1" applyBorder="1"/>
    <xf numFmtId="0" fontId="80" fillId="0" borderId="0" xfId="0" applyFont="1"/>
    <xf numFmtId="0" fontId="69" fillId="0" borderId="0" xfId="0" applyFont="1"/>
    <xf numFmtId="0" fontId="57" fillId="0" borderId="0" xfId="0" applyFont="1" applyAlignment="1">
      <alignment horizontal="right"/>
    </xf>
    <xf numFmtId="3" fontId="83" fillId="0" borderId="0" xfId="3" applyNumberFormat="1" applyFont="1"/>
    <xf numFmtId="0" fontId="60" fillId="0" borderId="0" xfId="1" applyFont="1">
      <alignment vertical="center"/>
    </xf>
    <xf numFmtId="0" fontId="51" fillId="0" borderId="1" xfId="3" applyFont="1" applyBorder="1"/>
    <xf numFmtId="0" fontId="49" fillId="0" borderId="4" xfId="3" applyFont="1" applyBorder="1"/>
    <xf numFmtId="0" fontId="68" fillId="0" borderId="0" xfId="3" applyFont="1"/>
    <xf numFmtId="0" fontId="54" fillId="0" borderId="0" xfId="3" applyFont="1" applyAlignment="1">
      <alignment horizontal="left"/>
    </xf>
    <xf numFmtId="0" fontId="51" fillId="0" borderId="0" xfId="3" applyFont="1" applyAlignment="1">
      <alignment horizontal="left"/>
    </xf>
    <xf numFmtId="0" fontId="47" fillId="0" borderId="7" xfId="3" applyFont="1" applyBorder="1" applyAlignment="1">
      <alignment horizontal="center"/>
    </xf>
    <xf numFmtId="0" fontId="47" fillId="0" borderId="0" xfId="3" applyFont="1" applyAlignment="1">
      <alignment horizontal="center"/>
    </xf>
    <xf numFmtId="0" fontId="85" fillId="0" borderId="0" xfId="3" applyFont="1"/>
    <xf numFmtId="10" fontId="67" fillId="0" borderId="2" xfId="3" applyNumberFormat="1" applyFont="1" applyBorder="1" applyAlignment="1">
      <alignment horizontal="right"/>
    </xf>
    <xf numFmtId="49" fontId="60" fillId="0" borderId="0" xfId="1" applyNumberFormat="1" applyFont="1">
      <alignment vertical="center"/>
    </xf>
    <xf numFmtId="0" fontId="63" fillId="0" borderId="0" xfId="1" applyFont="1">
      <alignment vertical="center"/>
    </xf>
    <xf numFmtId="0" fontId="53" fillId="0" borderId="0" xfId="1" applyFont="1">
      <alignment vertical="center"/>
    </xf>
    <xf numFmtId="3" fontId="54" fillId="0" borderId="0" xfId="3" applyNumberFormat="1" applyFont="1" applyAlignment="1">
      <alignment horizontal="right"/>
    </xf>
    <xf numFmtId="3" fontId="60" fillId="0" borderId="0" xfId="1" applyNumberFormat="1" applyFont="1">
      <alignment vertical="center"/>
    </xf>
    <xf numFmtId="165" fontId="47" fillId="0" borderId="1" xfId="3" applyNumberFormat="1" applyFont="1" applyBorder="1" applyAlignment="1">
      <alignment horizontal="center"/>
    </xf>
    <xf numFmtId="3" fontId="47" fillId="0" borderId="0" xfId="3" applyNumberFormat="1" applyFont="1"/>
    <xf numFmtId="10" fontId="52" fillId="0" borderId="0" xfId="3" applyNumberFormat="1" applyFont="1"/>
    <xf numFmtId="10" fontId="54" fillId="0" borderId="0" xfId="3" applyNumberFormat="1" applyFont="1" applyAlignment="1">
      <alignment horizontal="right"/>
    </xf>
    <xf numFmtId="3" fontId="47" fillId="0" borderId="0" xfId="3" applyNumberFormat="1" applyFont="1" applyAlignment="1">
      <alignment horizontal="left"/>
    </xf>
    <xf numFmtId="10" fontId="54" fillId="0" borderId="1" xfId="3" applyNumberFormat="1" applyFont="1" applyBorder="1" applyAlignment="1">
      <alignment horizontal="center"/>
    </xf>
    <xf numFmtId="3" fontId="54" fillId="0" borderId="0" xfId="3" applyNumberFormat="1" applyFont="1" applyAlignment="1">
      <alignment horizontal="left"/>
    </xf>
    <xf numFmtId="10" fontId="54" fillId="0" borderId="0" xfId="1" applyNumberFormat="1" applyFont="1" applyFill="1" applyBorder="1">
      <alignment vertical="center"/>
    </xf>
    <xf numFmtId="0" fontId="54" fillId="0" borderId="3" xfId="3" applyFont="1" applyBorder="1"/>
    <xf numFmtId="10" fontId="54" fillId="0" borderId="2" xfId="1" applyNumberFormat="1" applyFont="1" applyFill="1" applyBorder="1">
      <alignment vertical="center"/>
    </xf>
    <xf numFmtId="3" fontId="47" fillId="0" borderId="2" xfId="3" applyNumberFormat="1" applyFont="1" applyBorder="1" applyAlignment="1">
      <alignment horizontal="left"/>
    </xf>
    <xf numFmtId="10" fontId="54" fillId="0" borderId="2" xfId="3" applyNumberFormat="1" applyFont="1" applyBorder="1" applyAlignment="1">
      <alignment horizontal="right"/>
    </xf>
    <xf numFmtId="3" fontId="52" fillId="0" borderId="0" xfId="3" applyNumberFormat="1" applyFont="1"/>
    <xf numFmtId="3" fontId="54" fillId="0" borderId="3" xfId="3" applyNumberFormat="1" applyFont="1" applyBorder="1"/>
    <xf numFmtId="3" fontId="54" fillId="0" borderId="2" xfId="3" applyNumberFormat="1" applyFont="1" applyBorder="1"/>
    <xf numFmtId="0" fontId="52" fillId="0" borderId="3" xfId="3" applyFont="1" applyBorder="1"/>
    <xf numFmtId="0" fontId="76" fillId="0" borderId="3" xfId="3" applyFont="1" applyBorder="1" applyAlignment="1">
      <alignment horizontal="center"/>
    </xf>
    <xf numFmtId="0" fontId="77" fillId="0" borderId="0" xfId="3" applyFont="1"/>
    <xf numFmtId="10" fontId="67" fillId="0" borderId="0" xfId="3" applyNumberFormat="1" applyFont="1" applyAlignment="1">
      <alignment horizontal="right"/>
    </xf>
    <xf numFmtId="3" fontId="52" fillId="0" borderId="3" xfId="3" applyNumberFormat="1" applyFont="1" applyBorder="1"/>
    <xf numFmtId="10" fontId="52" fillId="0" borderId="3" xfId="3" applyNumberFormat="1" applyFont="1" applyBorder="1"/>
    <xf numFmtId="0" fontId="102" fillId="0" borderId="0" xfId="0" applyFont="1" applyAlignment="1">
      <alignment horizontal="center"/>
    </xf>
    <xf numFmtId="0" fontId="103" fillId="0" borderId="0" xfId="0" applyFont="1" applyAlignment="1">
      <alignment horizontal="center"/>
    </xf>
    <xf numFmtId="0" fontId="104" fillId="0" borderId="0" xfId="0" applyFont="1" applyAlignment="1">
      <alignment horizontal="center"/>
    </xf>
    <xf numFmtId="0" fontId="105" fillId="0" borderId="0" xfId="0" applyFont="1" applyAlignment="1">
      <alignment horizontal="center"/>
    </xf>
    <xf numFmtId="0" fontId="106" fillId="0" borderId="0" xfId="0" applyFont="1"/>
    <xf numFmtId="0" fontId="102" fillId="0" borderId="0" xfId="0" applyFont="1"/>
    <xf numFmtId="0" fontId="102" fillId="0" borderId="7" xfId="0" applyFont="1" applyBorder="1" applyAlignment="1">
      <alignment horizontal="center"/>
    </xf>
    <xf numFmtId="0" fontId="107" fillId="0" borderId="0" xfId="0" applyFont="1" applyAlignment="1">
      <alignment horizontal="right"/>
    </xf>
    <xf numFmtId="0" fontId="107" fillId="0" borderId="7" xfId="0" applyFont="1" applyBorder="1" applyAlignment="1">
      <alignment horizontal="right"/>
    </xf>
    <xf numFmtId="0" fontId="108" fillId="0" borderId="0" xfId="3" applyFont="1"/>
    <xf numFmtId="3" fontId="50" fillId="0" borderId="7" xfId="3" applyNumberFormat="1" applyFont="1" applyBorder="1" applyAlignment="1">
      <alignment horizontal="center"/>
    </xf>
    <xf numFmtId="0" fontId="109" fillId="0" borderId="0" xfId="18" applyFont="1"/>
    <xf numFmtId="0" fontId="109" fillId="0" borderId="0" xfId="0" applyFont="1"/>
    <xf numFmtId="166" fontId="109" fillId="0" borderId="6" xfId="18" applyNumberFormat="1" applyFont="1" applyBorder="1"/>
    <xf numFmtId="0" fontId="108" fillId="0" borderId="7" xfId="3" applyFont="1" applyBorder="1" applyAlignment="1">
      <alignment horizontal="right"/>
    </xf>
    <xf numFmtId="3" fontId="49" fillId="0" borderId="3" xfId="3" applyNumberFormat="1" applyFont="1" applyBorder="1" applyAlignment="1">
      <alignment horizontal="right"/>
    </xf>
    <xf numFmtId="3" fontId="47" fillId="0" borderId="3" xfId="3" applyNumberFormat="1" applyFont="1" applyBorder="1" applyAlignment="1">
      <alignment horizontal="right"/>
    </xf>
    <xf numFmtId="10" fontId="54" fillId="0" borderId="3" xfId="3" applyNumberFormat="1" applyFont="1" applyBorder="1" applyAlignment="1">
      <alignment horizontal="right"/>
    </xf>
    <xf numFmtId="10" fontId="51" fillId="0" borderId="2" xfId="3" applyNumberFormat="1" applyFont="1" applyBorder="1" applyAlignment="1">
      <alignment horizontal="right"/>
    </xf>
    <xf numFmtId="0" fontId="47" fillId="0" borderId="5" xfId="3" applyFont="1" applyBorder="1"/>
    <xf numFmtId="0" fontId="82" fillId="0" borderId="0" xfId="0" applyFont="1"/>
    <xf numFmtId="3" fontId="51" fillId="0" borderId="1" xfId="3" applyNumberFormat="1" applyFont="1" applyBorder="1" applyAlignment="1">
      <alignment horizontal="center"/>
    </xf>
    <xf numFmtId="0" fontId="60" fillId="0" borderId="0" xfId="1" applyFont="1" applyFill="1">
      <alignment vertical="center"/>
    </xf>
    <xf numFmtId="0" fontId="52" fillId="0" borderId="7" xfId="3" applyFont="1" applyBorder="1"/>
    <xf numFmtId="3" fontId="52" fillId="0" borderId="7" xfId="3" applyNumberFormat="1" applyFont="1" applyBorder="1"/>
    <xf numFmtId="10" fontId="52" fillId="0" borderId="7" xfId="3" applyNumberFormat="1" applyFont="1" applyBorder="1"/>
    <xf numFmtId="0" fontId="82" fillId="0" borderId="0" xfId="0" applyFont="1" applyAlignment="1">
      <alignment horizontal="center"/>
    </xf>
    <xf numFmtId="0" fontId="50" fillId="0" borderId="3" xfId="3" applyFont="1" applyBorder="1" applyAlignment="1">
      <alignment horizontal="center"/>
    </xf>
    <xf numFmtId="0" fontId="74" fillId="0" borderId="0" xfId="3" applyFont="1" applyAlignment="1">
      <alignment horizontal="center"/>
    </xf>
    <xf numFmtId="0" fontId="48" fillId="0" borderId="0" xfId="3" applyFont="1" applyAlignment="1">
      <alignment horizontal="center"/>
    </xf>
    <xf numFmtId="49" fontId="48" fillId="0" borderId="0" xfId="3" applyNumberFormat="1" applyFont="1" applyAlignment="1">
      <alignment horizontal="center"/>
    </xf>
    <xf numFmtId="0" fontId="59" fillId="0" borderId="0" xfId="3" applyFont="1" applyAlignment="1">
      <alignment horizontal="center"/>
    </xf>
    <xf numFmtId="49" fontId="59" fillId="0" borderId="0" xfId="3" applyNumberFormat="1" applyFont="1" applyAlignment="1">
      <alignment horizontal="center"/>
    </xf>
    <xf numFmtId="3" fontId="47" fillId="0" borderId="5" xfId="3" applyNumberFormat="1" applyFont="1" applyBorder="1"/>
    <xf numFmtId="3" fontId="52" fillId="0" borderId="2" xfId="3" applyNumberFormat="1" applyFont="1" applyBorder="1"/>
    <xf numFmtId="0" fontId="49" fillId="0" borderId="20" xfId="3" applyFont="1" applyBorder="1"/>
    <xf numFmtId="0" fontId="52" fillId="0" borderId="0" xfId="3" applyFont="1" applyAlignment="1">
      <alignment vertical="center"/>
    </xf>
    <xf numFmtId="0" fontId="49" fillId="0" borderId="4" xfId="3" applyFont="1" applyBorder="1" applyAlignment="1">
      <alignment vertical="center"/>
    </xf>
    <xf numFmtId="3" fontId="47" fillId="0" borderId="2" xfId="3" applyNumberFormat="1" applyFont="1" applyBorder="1" applyAlignment="1">
      <alignment horizontal="left" vertical="center"/>
    </xf>
    <xf numFmtId="3" fontId="49" fillId="0" borderId="2" xfId="3" applyNumberFormat="1" applyFont="1" applyBorder="1" applyAlignment="1">
      <alignment horizontal="right" vertical="center"/>
    </xf>
    <xf numFmtId="10" fontId="54" fillId="0" borderId="2" xfId="3" applyNumberFormat="1" applyFont="1" applyBorder="1" applyAlignment="1">
      <alignment horizontal="right" vertical="center"/>
    </xf>
    <xf numFmtId="0" fontId="50" fillId="0" borderId="0" xfId="3" applyFont="1" applyAlignment="1">
      <alignment horizontal="center" vertical="center"/>
    </xf>
    <xf numFmtId="3" fontId="52" fillId="0" borderId="0" xfId="3" applyNumberFormat="1" applyFont="1" applyAlignment="1">
      <alignment vertical="center"/>
    </xf>
    <xf numFmtId="0" fontId="78" fillId="0" borderId="0" xfId="3" applyFont="1" applyAlignment="1">
      <alignment vertical="center"/>
    </xf>
    <xf numFmtId="0" fontId="67" fillId="0" borderId="2" xfId="3" applyFont="1" applyBorder="1" applyAlignment="1">
      <alignment vertical="center"/>
    </xf>
    <xf numFmtId="0" fontId="77" fillId="0" borderId="2" xfId="3" applyFont="1" applyBorder="1" applyAlignment="1">
      <alignment vertical="center"/>
    </xf>
    <xf numFmtId="3" fontId="67" fillId="0" borderId="2" xfId="3" applyNumberFormat="1" applyFont="1" applyBorder="1" applyAlignment="1">
      <alignment vertical="center"/>
    </xf>
    <xf numFmtId="10" fontId="67" fillId="0" borderId="2" xfId="3" applyNumberFormat="1" applyFont="1" applyBorder="1" applyAlignment="1">
      <alignment horizontal="right" vertical="center"/>
    </xf>
    <xf numFmtId="3" fontId="67" fillId="0" borderId="0" xfId="3" applyNumberFormat="1" applyFont="1" applyAlignment="1">
      <alignment horizontal="center" vertical="center"/>
    </xf>
    <xf numFmtId="0" fontId="67" fillId="0" borderId="0" xfId="3" applyFont="1" applyAlignment="1">
      <alignment horizontal="center" vertical="center"/>
    </xf>
    <xf numFmtId="0" fontId="67" fillId="0" borderId="3" xfId="3" applyFont="1" applyBorder="1"/>
    <xf numFmtId="3" fontId="47" fillId="0" borderId="2" xfId="3" applyNumberFormat="1" applyFont="1" applyBorder="1"/>
    <xf numFmtId="3" fontId="111" fillId="0" borderId="0" xfId="3" applyNumberFormat="1" applyFont="1"/>
    <xf numFmtId="3" fontId="78" fillId="0" borderId="0" xfId="3" applyNumberFormat="1" applyFont="1"/>
    <xf numFmtId="3" fontId="78" fillId="0" borderId="0" xfId="3" applyNumberFormat="1" applyFont="1" applyAlignment="1">
      <alignment vertical="center"/>
    </xf>
    <xf numFmtId="3" fontId="79" fillId="0" borderId="0" xfId="3" applyNumberFormat="1" applyFont="1"/>
    <xf numFmtId="3" fontId="53" fillId="0" borderId="0" xfId="3" applyNumberFormat="1" applyFont="1"/>
    <xf numFmtId="3" fontId="52" fillId="0" borderId="0" xfId="1" applyNumberFormat="1" applyFont="1">
      <alignment vertical="center"/>
    </xf>
    <xf numFmtId="10" fontId="67" fillId="0" borderId="8" xfId="3" applyNumberFormat="1" applyFont="1" applyBorder="1" applyAlignment="1">
      <alignment horizontal="right"/>
    </xf>
    <xf numFmtId="10" fontId="54" fillId="0" borderId="21" xfId="3" applyNumberFormat="1" applyFont="1" applyBorder="1" applyAlignment="1">
      <alignment horizontal="right"/>
    </xf>
    <xf numFmtId="0" fontId="47" fillId="0" borderId="0" xfId="3" applyFont="1" applyAlignment="1">
      <alignment horizontal="left"/>
    </xf>
    <xf numFmtId="0" fontId="49" fillId="0" borderId="0" xfId="3" applyFont="1" applyAlignment="1">
      <alignment horizontal="left"/>
    </xf>
    <xf numFmtId="0" fontId="55" fillId="0" borderId="0" xfId="3" applyFont="1" applyAlignment="1">
      <alignment horizontal="left"/>
    </xf>
    <xf numFmtId="3" fontId="49" fillId="0" borderId="5" xfId="3" applyNumberFormat="1" applyFont="1" applyBorder="1" applyProtection="1">
      <protection locked="0"/>
    </xf>
    <xf numFmtId="3" fontId="54" fillId="0" borderId="3" xfId="3" applyNumberFormat="1" applyFont="1" applyBorder="1" applyAlignment="1">
      <alignment horizontal="right"/>
    </xf>
    <xf numFmtId="3" fontId="51" fillId="0" borderId="2" xfId="3" applyNumberFormat="1" applyFont="1" applyBorder="1" applyAlignment="1">
      <alignment horizontal="right"/>
    </xf>
    <xf numFmtId="0" fontId="123" fillId="0" borderId="0" xfId="0" applyFont="1" applyAlignment="1">
      <alignment wrapText="1"/>
    </xf>
    <xf numFmtId="0" fontId="80" fillId="0" borderId="0" xfId="0" applyFont="1" applyAlignment="1">
      <alignment horizontal="left"/>
    </xf>
    <xf numFmtId="0" fontId="67" fillId="0" borderId="8" xfId="3" applyFont="1" applyBorder="1"/>
    <xf numFmtId="0" fontId="125" fillId="0" borderId="0" xfId="3" applyFont="1"/>
    <xf numFmtId="0" fontId="126" fillId="0" borderId="0" xfId="0" applyFont="1"/>
    <xf numFmtId="0" fontId="127" fillId="0" borderId="0" xfId="2282"/>
    <xf numFmtId="0" fontId="110" fillId="0" borderId="19" xfId="2282" applyFont="1" applyBorder="1" applyAlignment="1">
      <alignment vertical="center"/>
    </xf>
    <xf numFmtId="49" fontId="127" fillId="0" borderId="19" xfId="2282" applyNumberFormat="1" applyBorder="1"/>
    <xf numFmtId="166" fontId="127" fillId="0" borderId="19" xfId="2282" applyNumberFormat="1" applyBorder="1"/>
    <xf numFmtId="49" fontId="110" fillId="0" borderId="19" xfId="2282" applyNumberFormat="1" applyFont="1" applyBorder="1"/>
    <xf numFmtId="0" fontId="49" fillId="0" borderId="0" xfId="3" applyFont="1" applyAlignment="1">
      <alignment horizontal="center"/>
    </xf>
    <xf numFmtId="0" fontId="72" fillId="0" borderId="0" xfId="3" applyFont="1" applyAlignment="1">
      <alignment horizontal="center"/>
    </xf>
    <xf numFmtId="10" fontId="54" fillId="0" borderId="0" xfId="3" applyNumberFormat="1" applyFont="1" applyAlignment="1">
      <alignment horizontal="center"/>
    </xf>
    <xf numFmtId="0" fontId="81" fillId="0" borderId="0" xfId="2282" applyFont="1" applyAlignment="1">
      <alignment horizontal="center"/>
    </xf>
    <xf numFmtId="0" fontId="110" fillId="0" borderId="19" xfId="2282" applyFont="1" applyBorder="1" applyAlignment="1">
      <alignment horizontal="center"/>
    </xf>
    <xf numFmtId="0" fontId="110" fillId="0" borderId="0" xfId="2282" applyFont="1" applyAlignment="1">
      <alignment horizontal="center"/>
    </xf>
  </cellXfs>
  <cellStyles count="2283">
    <cellStyle name="20% - Énfasis1" xfId="38" xr:uid="{00000000-0005-0000-0000-000000000000}"/>
    <cellStyle name="20% - Énfasis1 10" xfId="164" xr:uid="{00000000-0005-0000-0000-000001000000}"/>
    <cellStyle name="20% - Énfasis1 10 2" xfId="694" xr:uid="{00000000-0005-0000-0000-000002000000}"/>
    <cellStyle name="20% - Énfasis1 10 2 2" xfId="1824" xr:uid="{00000000-0005-0000-0000-000003000000}"/>
    <cellStyle name="20% - Énfasis1 10 3" xfId="1295" xr:uid="{00000000-0005-0000-0000-000004000000}"/>
    <cellStyle name="20% - Énfasis1 11" xfId="177" xr:uid="{00000000-0005-0000-0000-000005000000}"/>
    <cellStyle name="20% - Énfasis1 11 2" xfId="707" xr:uid="{00000000-0005-0000-0000-000006000000}"/>
    <cellStyle name="20% - Énfasis1 11 2 2" xfId="1837" xr:uid="{00000000-0005-0000-0000-000007000000}"/>
    <cellStyle name="20% - Énfasis1 11 3" xfId="1308" xr:uid="{00000000-0005-0000-0000-000008000000}"/>
    <cellStyle name="20% - Énfasis1 12" xfId="190" xr:uid="{00000000-0005-0000-0000-000009000000}"/>
    <cellStyle name="20% - Énfasis1 12 2" xfId="720" xr:uid="{00000000-0005-0000-0000-00000A000000}"/>
    <cellStyle name="20% - Énfasis1 12 2 2" xfId="1850" xr:uid="{00000000-0005-0000-0000-00000B000000}"/>
    <cellStyle name="20% - Énfasis1 12 3" xfId="1321" xr:uid="{00000000-0005-0000-0000-00000C000000}"/>
    <cellStyle name="20% - Énfasis1 13" xfId="203" xr:uid="{00000000-0005-0000-0000-00000D000000}"/>
    <cellStyle name="20% - Énfasis1 13 2" xfId="733" xr:uid="{00000000-0005-0000-0000-00000E000000}"/>
    <cellStyle name="20% - Énfasis1 13 2 2" xfId="1863" xr:uid="{00000000-0005-0000-0000-00000F000000}"/>
    <cellStyle name="20% - Énfasis1 13 3" xfId="1334" xr:uid="{00000000-0005-0000-0000-000010000000}"/>
    <cellStyle name="20% - Énfasis1 14" xfId="216" xr:uid="{00000000-0005-0000-0000-000011000000}"/>
    <cellStyle name="20% - Énfasis1 14 2" xfId="746" xr:uid="{00000000-0005-0000-0000-000012000000}"/>
    <cellStyle name="20% - Énfasis1 14 2 2" xfId="1876" xr:uid="{00000000-0005-0000-0000-000013000000}"/>
    <cellStyle name="20% - Énfasis1 14 3" xfId="1347" xr:uid="{00000000-0005-0000-0000-000014000000}"/>
    <cellStyle name="20% - Énfasis1 15" xfId="229" xr:uid="{00000000-0005-0000-0000-000015000000}"/>
    <cellStyle name="20% - Énfasis1 15 2" xfId="759" xr:uid="{00000000-0005-0000-0000-000016000000}"/>
    <cellStyle name="20% - Énfasis1 15 2 2" xfId="1889" xr:uid="{00000000-0005-0000-0000-000017000000}"/>
    <cellStyle name="20% - Énfasis1 15 3" xfId="1360" xr:uid="{00000000-0005-0000-0000-000018000000}"/>
    <cellStyle name="20% - Énfasis1 16" xfId="241" xr:uid="{00000000-0005-0000-0000-000019000000}"/>
    <cellStyle name="20% - Énfasis1 16 2" xfId="771" xr:uid="{00000000-0005-0000-0000-00001A000000}"/>
    <cellStyle name="20% - Énfasis1 16 2 2" xfId="1901" xr:uid="{00000000-0005-0000-0000-00001B000000}"/>
    <cellStyle name="20% - Énfasis1 16 3" xfId="1372" xr:uid="{00000000-0005-0000-0000-00001C000000}"/>
    <cellStyle name="20% - Énfasis1 17" xfId="253" xr:uid="{00000000-0005-0000-0000-00001D000000}"/>
    <cellStyle name="20% - Énfasis1 17 2" xfId="783" xr:uid="{00000000-0005-0000-0000-00001E000000}"/>
    <cellStyle name="20% - Énfasis1 17 2 2" xfId="1913" xr:uid="{00000000-0005-0000-0000-00001F000000}"/>
    <cellStyle name="20% - Énfasis1 17 3" xfId="1384" xr:uid="{00000000-0005-0000-0000-000020000000}"/>
    <cellStyle name="20% - Énfasis1 18" xfId="285" xr:uid="{00000000-0005-0000-0000-000021000000}"/>
    <cellStyle name="20% - Énfasis1 18 2" xfId="815" xr:uid="{00000000-0005-0000-0000-000022000000}"/>
    <cellStyle name="20% - Énfasis1 18 2 2" xfId="1945" xr:uid="{00000000-0005-0000-0000-000023000000}"/>
    <cellStyle name="20% - Énfasis1 18 3" xfId="1416" xr:uid="{00000000-0005-0000-0000-000024000000}"/>
    <cellStyle name="20% - Énfasis1 19" xfId="281" xr:uid="{00000000-0005-0000-0000-000025000000}"/>
    <cellStyle name="20% - Énfasis1 19 2" xfId="811" xr:uid="{00000000-0005-0000-0000-000026000000}"/>
    <cellStyle name="20% - Énfasis1 19 2 2" xfId="1941" xr:uid="{00000000-0005-0000-0000-000027000000}"/>
    <cellStyle name="20% - Énfasis1 19 3" xfId="1412" xr:uid="{00000000-0005-0000-0000-000028000000}"/>
    <cellStyle name="20% - Énfasis1 2" xfId="69" xr:uid="{00000000-0005-0000-0000-000029000000}"/>
    <cellStyle name="20% - Énfasis1 2 2" xfId="599" xr:uid="{00000000-0005-0000-0000-00002A000000}"/>
    <cellStyle name="20% - Énfasis1 2 2 2" xfId="1729" xr:uid="{00000000-0005-0000-0000-00002B000000}"/>
    <cellStyle name="20% - Énfasis1 2 3" xfId="1200" xr:uid="{00000000-0005-0000-0000-00002C000000}"/>
    <cellStyle name="20% - Énfasis1 20" xfId="280" xr:uid="{00000000-0005-0000-0000-00002D000000}"/>
    <cellStyle name="20% - Énfasis1 20 2" xfId="810" xr:uid="{00000000-0005-0000-0000-00002E000000}"/>
    <cellStyle name="20% - Énfasis1 20 2 2" xfId="1940" xr:uid="{00000000-0005-0000-0000-00002F000000}"/>
    <cellStyle name="20% - Énfasis1 20 3" xfId="1411" xr:uid="{00000000-0005-0000-0000-000030000000}"/>
    <cellStyle name="20% - Énfasis1 21" xfId="306" xr:uid="{00000000-0005-0000-0000-000031000000}"/>
    <cellStyle name="20% - Énfasis1 21 2" xfId="836" xr:uid="{00000000-0005-0000-0000-000032000000}"/>
    <cellStyle name="20% - Énfasis1 21 2 2" xfId="1966" xr:uid="{00000000-0005-0000-0000-000033000000}"/>
    <cellStyle name="20% - Énfasis1 21 3" xfId="1437" xr:uid="{00000000-0005-0000-0000-000034000000}"/>
    <cellStyle name="20% - Énfasis1 22" xfId="323" xr:uid="{00000000-0005-0000-0000-000035000000}"/>
    <cellStyle name="20% - Énfasis1 22 2" xfId="853" xr:uid="{00000000-0005-0000-0000-000036000000}"/>
    <cellStyle name="20% - Énfasis1 22 2 2" xfId="1983" xr:uid="{00000000-0005-0000-0000-000037000000}"/>
    <cellStyle name="20% - Énfasis1 22 3" xfId="1454" xr:uid="{00000000-0005-0000-0000-000038000000}"/>
    <cellStyle name="20% - Énfasis1 23" xfId="336" xr:uid="{00000000-0005-0000-0000-000039000000}"/>
    <cellStyle name="20% - Énfasis1 23 2" xfId="866" xr:uid="{00000000-0005-0000-0000-00003A000000}"/>
    <cellStyle name="20% - Énfasis1 23 2 2" xfId="1996" xr:uid="{00000000-0005-0000-0000-00003B000000}"/>
    <cellStyle name="20% - Énfasis1 23 3" xfId="1467" xr:uid="{00000000-0005-0000-0000-00003C000000}"/>
    <cellStyle name="20% - Énfasis1 24" xfId="349" xr:uid="{00000000-0005-0000-0000-00003D000000}"/>
    <cellStyle name="20% - Énfasis1 24 2" xfId="879" xr:uid="{00000000-0005-0000-0000-00003E000000}"/>
    <cellStyle name="20% - Énfasis1 24 2 2" xfId="2009" xr:uid="{00000000-0005-0000-0000-00003F000000}"/>
    <cellStyle name="20% - Énfasis1 24 3" xfId="1480" xr:uid="{00000000-0005-0000-0000-000040000000}"/>
    <cellStyle name="20% - Énfasis1 25" xfId="380" xr:uid="{00000000-0005-0000-0000-000041000000}"/>
    <cellStyle name="20% - Énfasis1 25 2" xfId="910" xr:uid="{00000000-0005-0000-0000-000042000000}"/>
    <cellStyle name="20% - Énfasis1 25 2 2" xfId="2040" xr:uid="{00000000-0005-0000-0000-000043000000}"/>
    <cellStyle name="20% - Énfasis1 25 3" xfId="1511" xr:uid="{00000000-0005-0000-0000-000044000000}"/>
    <cellStyle name="20% - Énfasis1 26" xfId="355" xr:uid="{00000000-0005-0000-0000-000045000000}"/>
    <cellStyle name="20% - Énfasis1 26 2" xfId="885" xr:uid="{00000000-0005-0000-0000-000046000000}"/>
    <cellStyle name="20% - Énfasis1 26 2 2" xfId="2015" xr:uid="{00000000-0005-0000-0000-000047000000}"/>
    <cellStyle name="20% - Énfasis1 26 3" xfId="1486" xr:uid="{00000000-0005-0000-0000-000048000000}"/>
    <cellStyle name="20% - Énfasis1 27" xfId="389" xr:uid="{00000000-0005-0000-0000-000049000000}"/>
    <cellStyle name="20% - Énfasis1 27 2" xfId="919" xr:uid="{00000000-0005-0000-0000-00004A000000}"/>
    <cellStyle name="20% - Énfasis1 27 2 2" xfId="2049" xr:uid="{00000000-0005-0000-0000-00004B000000}"/>
    <cellStyle name="20% - Énfasis1 27 3" xfId="1520" xr:uid="{00000000-0005-0000-0000-00004C000000}"/>
    <cellStyle name="20% - Énfasis1 28" xfId="402" xr:uid="{00000000-0005-0000-0000-00004D000000}"/>
    <cellStyle name="20% - Énfasis1 28 2" xfId="932" xr:uid="{00000000-0005-0000-0000-00004E000000}"/>
    <cellStyle name="20% - Énfasis1 28 2 2" xfId="2062" xr:uid="{00000000-0005-0000-0000-00004F000000}"/>
    <cellStyle name="20% - Énfasis1 28 3" xfId="1533" xr:uid="{00000000-0005-0000-0000-000050000000}"/>
    <cellStyle name="20% - Énfasis1 29" xfId="416" xr:uid="{00000000-0005-0000-0000-000051000000}"/>
    <cellStyle name="20% - Énfasis1 29 2" xfId="946" xr:uid="{00000000-0005-0000-0000-000052000000}"/>
    <cellStyle name="20% - Énfasis1 29 2 2" xfId="2076" xr:uid="{00000000-0005-0000-0000-000053000000}"/>
    <cellStyle name="20% - Énfasis1 29 3" xfId="1547" xr:uid="{00000000-0005-0000-0000-000054000000}"/>
    <cellStyle name="20% - Énfasis1 3" xfId="87" xr:uid="{00000000-0005-0000-0000-000055000000}"/>
    <cellStyle name="20% - Énfasis1 3 2" xfId="617" xr:uid="{00000000-0005-0000-0000-000056000000}"/>
    <cellStyle name="20% - Énfasis1 3 2 2" xfId="1747" xr:uid="{00000000-0005-0000-0000-000057000000}"/>
    <cellStyle name="20% - Énfasis1 3 3" xfId="1218" xr:uid="{00000000-0005-0000-0000-000058000000}"/>
    <cellStyle name="20% - Énfasis1 30" xfId="429" xr:uid="{00000000-0005-0000-0000-000059000000}"/>
    <cellStyle name="20% - Énfasis1 30 2" xfId="959" xr:uid="{00000000-0005-0000-0000-00005A000000}"/>
    <cellStyle name="20% - Énfasis1 30 2 2" xfId="2089" xr:uid="{00000000-0005-0000-0000-00005B000000}"/>
    <cellStyle name="20% - Énfasis1 30 3" xfId="1560" xr:uid="{00000000-0005-0000-0000-00005C000000}"/>
    <cellStyle name="20% - Énfasis1 31" xfId="441" xr:uid="{00000000-0005-0000-0000-00005D000000}"/>
    <cellStyle name="20% - Énfasis1 31 2" xfId="971" xr:uid="{00000000-0005-0000-0000-00005E000000}"/>
    <cellStyle name="20% - Énfasis1 31 2 2" xfId="2101" xr:uid="{00000000-0005-0000-0000-00005F000000}"/>
    <cellStyle name="20% - Énfasis1 31 3" xfId="1572" xr:uid="{00000000-0005-0000-0000-000060000000}"/>
    <cellStyle name="20% - Énfasis1 32" xfId="466" xr:uid="{00000000-0005-0000-0000-000061000000}"/>
    <cellStyle name="20% - Énfasis1 32 2" xfId="996" xr:uid="{00000000-0005-0000-0000-000062000000}"/>
    <cellStyle name="20% - Énfasis1 32 2 2" xfId="2126" xr:uid="{00000000-0005-0000-0000-000063000000}"/>
    <cellStyle name="20% - Énfasis1 32 3" xfId="1597" xr:uid="{00000000-0005-0000-0000-000064000000}"/>
    <cellStyle name="20% - Énfasis1 33" xfId="479" xr:uid="{00000000-0005-0000-0000-000065000000}"/>
    <cellStyle name="20% - Énfasis1 33 2" xfId="1009" xr:uid="{00000000-0005-0000-0000-000066000000}"/>
    <cellStyle name="20% - Énfasis1 33 2 2" xfId="2139" xr:uid="{00000000-0005-0000-0000-000067000000}"/>
    <cellStyle name="20% - Énfasis1 33 3" xfId="1610" xr:uid="{00000000-0005-0000-0000-000068000000}"/>
    <cellStyle name="20% - Énfasis1 34" xfId="497" xr:uid="{00000000-0005-0000-0000-000069000000}"/>
    <cellStyle name="20% - Énfasis1 34 2" xfId="1027" xr:uid="{00000000-0005-0000-0000-00006A000000}"/>
    <cellStyle name="20% - Énfasis1 34 2 2" xfId="2157" xr:uid="{00000000-0005-0000-0000-00006B000000}"/>
    <cellStyle name="20% - Énfasis1 34 3" xfId="1628" xr:uid="{00000000-0005-0000-0000-00006C000000}"/>
    <cellStyle name="20% - Énfasis1 35" xfId="493" xr:uid="{00000000-0005-0000-0000-00006D000000}"/>
    <cellStyle name="20% - Énfasis1 35 2" xfId="1023" xr:uid="{00000000-0005-0000-0000-00006E000000}"/>
    <cellStyle name="20% - Énfasis1 35 2 2" xfId="2153" xr:uid="{00000000-0005-0000-0000-00006F000000}"/>
    <cellStyle name="20% - Énfasis1 35 3" xfId="1624" xr:uid="{00000000-0005-0000-0000-000070000000}"/>
    <cellStyle name="20% - Énfasis1 36" xfId="507" xr:uid="{00000000-0005-0000-0000-000071000000}"/>
    <cellStyle name="20% - Énfasis1 36 2" xfId="1037" xr:uid="{00000000-0005-0000-0000-000072000000}"/>
    <cellStyle name="20% - Énfasis1 36 2 2" xfId="2167" xr:uid="{00000000-0005-0000-0000-000073000000}"/>
    <cellStyle name="20% - Énfasis1 36 3" xfId="1638" xr:uid="{00000000-0005-0000-0000-000074000000}"/>
    <cellStyle name="20% - Énfasis1 37" xfId="533" xr:uid="{00000000-0005-0000-0000-000075000000}"/>
    <cellStyle name="20% - Énfasis1 37 2" xfId="1063" xr:uid="{00000000-0005-0000-0000-000076000000}"/>
    <cellStyle name="20% - Énfasis1 37 2 2" xfId="2193" xr:uid="{00000000-0005-0000-0000-000077000000}"/>
    <cellStyle name="20% - Énfasis1 37 3" xfId="1664" xr:uid="{00000000-0005-0000-0000-000078000000}"/>
    <cellStyle name="20% - Énfasis1 38" xfId="547" xr:uid="{00000000-0005-0000-0000-000079000000}"/>
    <cellStyle name="20% - Énfasis1 38 2" xfId="1077" xr:uid="{00000000-0005-0000-0000-00007A000000}"/>
    <cellStyle name="20% - Énfasis1 38 2 2" xfId="2207" xr:uid="{00000000-0005-0000-0000-00007B000000}"/>
    <cellStyle name="20% - Énfasis1 38 3" xfId="1678" xr:uid="{00000000-0005-0000-0000-00007C000000}"/>
    <cellStyle name="20% - Énfasis1 39" xfId="562" xr:uid="{00000000-0005-0000-0000-00007D000000}"/>
    <cellStyle name="20% - Énfasis1 39 2" xfId="1092" xr:uid="{00000000-0005-0000-0000-00007E000000}"/>
    <cellStyle name="20% - Énfasis1 39 2 2" xfId="2222" xr:uid="{00000000-0005-0000-0000-00007F000000}"/>
    <cellStyle name="20% - Énfasis1 39 3" xfId="1693" xr:uid="{00000000-0005-0000-0000-000080000000}"/>
    <cellStyle name="20% - Énfasis1 4" xfId="83" xr:uid="{00000000-0005-0000-0000-000081000000}"/>
    <cellStyle name="20% - Énfasis1 4 2" xfId="613" xr:uid="{00000000-0005-0000-0000-000082000000}"/>
    <cellStyle name="20% - Énfasis1 4 2 2" xfId="1743" xr:uid="{00000000-0005-0000-0000-000083000000}"/>
    <cellStyle name="20% - Énfasis1 4 3" xfId="1214" xr:uid="{00000000-0005-0000-0000-000084000000}"/>
    <cellStyle name="20% - Énfasis1 40" xfId="1107" xr:uid="{00000000-0005-0000-0000-000085000000}"/>
    <cellStyle name="20% - Énfasis1 40 2" xfId="2237" xr:uid="{00000000-0005-0000-0000-000086000000}"/>
    <cellStyle name="20% - Énfasis1 41" xfId="580" xr:uid="{00000000-0005-0000-0000-000087000000}"/>
    <cellStyle name="20% - Énfasis1 41 2" xfId="1710" xr:uid="{00000000-0005-0000-0000-000088000000}"/>
    <cellStyle name="20% - Énfasis1 42" xfId="1181" xr:uid="{00000000-0005-0000-0000-000089000000}"/>
    <cellStyle name="20% - Énfasis1 5" xfId="99" xr:uid="{00000000-0005-0000-0000-00008A000000}"/>
    <cellStyle name="20% - Énfasis1 5 2" xfId="629" xr:uid="{00000000-0005-0000-0000-00008B000000}"/>
    <cellStyle name="20% - Énfasis1 5 2 2" xfId="1759" xr:uid="{00000000-0005-0000-0000-00008C000000}"/>
    <cellStyle name="20% - Énfasis1 5 3" xfId="1230" xr:uid="{00000000-0005-0000-0000-00008D000000}"/>
    <cellStyle name="20% - Énfasis1 6" xfId="112" xr:uid="{00000000-0005-0000-0000-00008E000000}"/>
    <cellStyle name="20% - Énfasis1 6 2" xfId="642" xr:uid="{00000000-0005-0000-0000-00008F000000}"/>
    <cellStyle name="20% - Énfasis1 6 2 2" xfId="1772" xr:uid="{00000000-0005-0000-0000-000090000000}"/>
    <cellStyle name="20% - Énfasis1 6 3" xfId="1243" xr:uid="{00000000-0005-0000-0000-000091000000}"/>
    <cellStyle name="20% - Énfasis1 7" xfId="125" xr:uid="{00000000-0005-0000-0000-000092000000}"/>
    <cellStyle name="20% - Énfasis1 7 2" xfId="655" xr:uid="{00000000-0005-0000-0000-000093000000}"/>
    <cellStyle name="20% - Énfasis1 7 2 2" xfId="1785" xr:uid="{00000000-0005-0000-0000-000094000000}"/>
    <cellStyle name="20% - Énfasis1 7 3" xfId="1256" xr:uid="{00000000-0005-0000-0000-000095000000}"/>
    <cellStyle name="20% - Énfasis1 8" xfId="138" xr:uid="{00000000-0005-0000-0000-000096000000}"/>
    <cellStyle name="20% - Énfasis1 8 2" xfId="668" xr:uid="{00000000-0005-0000-0000-000097000000}"/>
    <cellStyle name="20% - Énfasis1 8 2 2" xfId="1798" xr:uid="{00000000-0005-0000-0000-000098000000}"/>
    <cellStyle name="20% - Énfasis1 8 3" xfId="1269" xr:uid="{00000000-0005-0000-0000-000099000000}"/>
    <cellStyle name="20% - Énfasis1 9" xfId="151" xr:uid="{00000000-0005-0000-0000-00009A000000}"/>
    <cellStyle name="20% - Énfasis1 9 2" xfId="681" xr:uid="{00000000-0005-0000-0000-00009B000000}"/>
    <cellStyle name="20% - Énfasis1 9 2 2" xfId="1811" xr:uid="{00000000-0005-0000-0000-00009C000000}"/>
    <cellStyle name="20% - Énfasis1 9 3" xfId="1282" xr:uid="{00000000-0005-0000-0000-00009D000000}"/>
    <cellStyle name="20% - Énfasis1_Balance Tributario dic 2018" xfId="1141" xr:uid="{00000000-0005-0000-0000-00009E000000}"/>
    <cellStyle name="20% - Énfasis2" xfId="42" xr:uid="{00000000-0005-0000-0000-00009F000000}"/>
    <cellStyle name="20% - Énfasis2 10" xfId="176" xr:uid="{00000000-0005-0000-0000-0000A0000000}"/>
    <cellStyle name="20% - Énfasis2 10 2" xfId="706" xr:uid="{00000000-0005-0000-0000-0000A1000000}"/>
    <cellStyle name="20% - Énfasis2 10 2 2" xfId="1836" xr:uid="{00000000-0005-0000-0000-0000A2000000}"/>
    <cellStyle name="20% - Énfasis2 10 3" xfId="1307" xr:uid="{00000000-0005-0000-0000-0000A3000000}"/>
    <cellStyle name="20% - Énfasis2 11" xfId="189" xr:uid="{00000000-0005-0000-0000-0000A4000000}"/>
    <cellStyle name="20% - Énfasis2 11 2" xfId="719" xr:uid="{00000000-0005-0000-0000-0000A5000000}"/>
    <cellStyle name="20% - Énfasis2 11 2 2" xfId="1849" xr:uid="{00000000-0005-0000-0000-0000A6000000}"/>
    <cellStyle name="20% - Énfasis2 11 3" xfId="1320" xr:uid="{00000000-0005-0000-0000-0000A7000000}"/>
    <cellStyle name="20% - Énfasis2 12" xfId="202" xr:uid="{00000000-0005-0000-0000-0000A8000000}"/>
    <cellStyle name="20% - Énfasis2 12 2" xfId="732" xr:uid="{00000000-0005-0000-0000-0000A9000000}"/>
    <cellStyle name="20% - Énfasis2 12 2 2" xfId="1862" xr:uid="{00000000-0005-0000-0000-0000AA000000}"/>
    <cellStyle name="20% - Énfasis2 12 3" xfId="1333" xr:uid="{00000000-0005-0000-0000-0000AB000000}"/>
    <cellStyle name="20% - Énfasis2 13" xfId="215" xr:uid="{00000000-0005-0000-0000-0000AC000000}"/>
    <cellStyle name="20% - Énfasis2 13 2" xfId="745" xr:uid="{00000000-0005-0000-0000-0000AD000000}"/>
    <cellStyle name="20% - Énfasis2 13 2 2" xfId="1875" xr:uid="{00000000-0005-0000-0000-0000AE000000}"/>
    <cellStyle name="20% - Énfasis2 13 3" xfId="1346" xr:uid="{00000000-0005-0000-0000-0000AF000000}"/>
    <cellStyle name="20% - Énfasis2 14" xfId="228" xr:uid="{00000000-0005-0000-0000-0000B0000000}"/>
    <cellStyle name="20% - Énfasis2 14 2" xfId="758" xr:uid="{00000000-0005-0000-0000-0000B1000000}"/>
    <cellStyle name="20% - Énfasis2 14 2 2" xfId="1888" xr:uid="{00000000-0005-0000-0000-0000B2000000}"/>
    <cellStyle name="20% - Énfasis2 14 3" xfId="1359" xr:uid="{00000000-0005-0000-0000-0000B3000000}"/>
    <cellStyle name="20% - Énfasis2 15" xfId="240" xr:uid="{00000000-0005-0000-0000-0000B4000000}"/>
    <cellStyle name="20% - Énfasis2 15 2" xfId="770" xr:uid="{00000000-0005-0000-0000-0000B5000000}"/>
    <cellStyle name="20% - Énfasis2 15 2 2" xfId="1900" xr:uid="{00000000-0005-0000-0000-0000B6000000}"/>
    <cellStyle name="20% - Énfasis2 15 3" xfId="1371" xr:uid="{00000000-0005-0000-0000-0000B7000000}"/>
    <cellStyle name="20% - Énfasis2 16" xfId="252" xr:uid="{00000000-0005-0000-0000-0000B8000000}"/>
    <cellStyle name="20% - Énfasis2 16 2" xfId="782" xr:uid="{00000000-0005-0000-0000-0000B9000000}"/>
    <cellStyle name="20% - Énfasis2 16 2 2" xfId="1912" xr:uid="{00000000-0005-0000-0000-0000BA000000}"/>
    <cellStyle name="20% - Énfasis2 16 3" xfId="1383" xr:uid="{00000000-0005-0000-0000-0000BB000000}"/>
    <cellStyle name="20% - Énfasis2 17" xfId="263" xr:uid="{00000000-0005-0000-0000-0000BC000000}"/>
    <cellStyle name="20% - Énfasis2 17 2" xfId="793" xr:uid="{00000000-0005-0000-0000-0000BD000000}"/>
    <cellStyle name="20% - Énfasis2 17 2 2" xfId="1923" xr:uid="{00000000-0005-0000-0000-0000BE000000}"/>
    <cellStyle name="20% - Énfasis2 17 3" xfId="1394" xr:uid="{00000000-0005-0000-0000-0000BF000000}"/>
    <cellStyle name="20% - Énfasis2 18" xfId="287" xr:uid="{00000000-0005-0000-0000-0000C0000000}"/>
    <cellStyle name="20% - Énfasis2 18 2" xfId="817" xr:uid="{00000000-0005-0000-0000-0000C1000000}"/>
    <cellStyle name="20% - Énfasis2 18 2 2" xfId="1947" xr:uid="{00000000-0005-0000-0000-0000C2000000}"/>
    <cellStyle name="20% - Énfasis2 18 3" xfId="1418" xr:uid="{00000000-0005-0000-0000-0000C3000000}"/>
    <cellStyle name="20% - Énfasis2 19" xfId="295" xr:uid="{00000000-0005-0000-0000-0000C4000000}"/>
    <cellStyle name="20% - Énfasis2 19 2" xfId="825" xr:uid="{00000000-0005-0000-0000-0000C5000000}"/>
    <cellStyle name="20% - Énfasis2 19 2 2" xfId="1955" xr:uid="{00000000-0005-0000-0000-0000C6000000}"/>
    <cellStyle name="20% - Énfasis2 19 3" xfId="1426" xr:uid="{00000000-0005-0000-0000-0000C7000000}"/>
    <cellStyle name="20% - Énfasis2 2" xfId="71" xr:uid="{00000000-0005-0000-0000-0000C8000000}"/>
    <cellStyle name="20% - Énfasis2 2 2" xfId="601" xr:uid="{00000000-0005-0000-0000-0000C9000000}"/>
    <cellStyle name="20% - Énfasis2 2 2 2" xfId="1731" xr:uid="{00000000-0005-0000-0000-0000CA000000}"/>
    <cellStyle name="20% - Énfasis2 2 3" xfId="1202" xr:uid="{00000000-0005-0000-0000-0000CB000000}"/>
    <cellStyle name="20% - Énfasis2 20" xfId="305" xr:uid="{00000000-0005-0000-0000-0000CC000000}"/>
    <cellStyle name="20% - Énfasis2 20 2" xfId="835" xr:uid="{00000000-0005-0000-0000-0000CD000000}"/>
    <cellStyle name="20% - Énfasis2 20 2 2" xfId="1965" xr:uid="{00000000-0005-0000-0000-0000CE000000}"/>
    <cellStyle name="20% - Énfasis2 20 3" xfId="1436" xr:uid="{00000000-0005-0000-0000-0000CF000000}"/>
    <cellStyle name="20% - Énfasis2 21" xfId="322" xr:uid="{00000000-0005-0000-0000-0000D0000000}"/>
    <cellStyle name="20% - Énfasis2 21 2" xfId="852" xr:uid="{00000000-0005-0000-0000-0000D1000000}"/>
    <cellStyle name="20% - Énfasis2 21 2 2" xfId="1982" xr:uid="{00000000-0005-0000-0000-0000D2000000}"/>
    <cellStyle name="20% - Énfasis2 21 3" xfId="1453" xr:uid="{00000000-0005-0000-0000-0000D3000000}"/>
    <cellStyle name="20% - Énfasis2 22" xfId="335" xr:uid="{00000000-0005-0000-0000-0000D4000000}"/>
    <cellStyle name="20% - Énfasis2 22 2" xfId="865" xr:uid="{00000000-0005-0000-0000-0000D5000000}"/>
    <cellStyle name="20% - Énfasis2 22 2 2" xfId="1995" xr:uid="{00000000-0005-0000-0000-0000D6000000}"/>
    <cellStyle name="20% - Énfasis2 22 3" xfId="1466" xr:uid="{00000000-0005-0000-0000-0000D7000000}"/>
    <cellStyle name="20% - Énfasis2 23" xfId="348" xr:uid="{00000000-0005-0000-0000-0000D8000000}"/>
    <cellStyle name="20% - Énfasis2 23 2" xfId="878" xr:uid="{00000000-0005-0000-0000-0000D9000000}"/>
    <cellStyle name="20% - Énfasis2 23 2 2" xfId="2008" xr:uid="{00000000-0005-0000-0000-0000DA000000}"/>
    <cellStyle name="20% - Énfasis2 23 3" xfId="1479" xr:uid="{00000000-0005-0000-0000-0000DB000000}"/>
    <cellStyle name="20% - Énfasis2 24" xfId="362" xr:uid="{00000000-0005-0000-0000-0000DC000000}"/>
    <cellStyle name="20% - Énfasis2 24 2" xfId="892" xr:uid="{00000000-0005-0000-0000-0000DD000000}"/>
    <cellStyle name="20% - Énfasis2 24 2 2" xfId="2022" xr:uid="{00000000-0005-0000-0000-0000DE000000}"/>
    <cellStyle name="20% - Énfasis2 24 3" xfId="1493" xr:uid="{00000000-0005-0000-0000-0000DF000000}"/>
    <cellStyle name="20% - Énfasis2 25" xfId="302" xr:uid="{00000000-0005-0000-0000-0000E0000000}"/>
    <cellStyle name="20% - Énfasis2 25 2" xfId="832" xr:uid="{00000000-0005-0000-0000-0000E1000000}"/>
    <cellStyle name="20% - Énfasis2 25 2 2" xfId="1962" xr:uid="{00000000-0005-0000-0000-0000E2000000}"/>
    <cellStyle name="20% - Énfasis2 25 3" xfId="1433" xr:uid="{00000000-0005-0000-0000-0000E3000000}"/>
    <cellStyle name="20% - Énfasis2 26" xfId="388" xr:uid="{00000000-0005-0000-0000-0000E4000000}"/>
    <cellStyle name="20% - Énfasis2 26 2" xfId="918" xr:uid="{00000000-0005-0000-0000-0000E5000000}"/>
    <cellStyle name="20% - Énfasis2 26 2 2" xfId="2048" xr:uid="{00000000-0005-0000-0000-0000E6000000}"/>
    <cellStyle name="20% - Énfasis2 26 3" xfId="1519" xr:uid="{00000000-0005-0000-0000-0000E7000000}"/>
    <cellStyle name="20% - Énfasis2 27" xfId="401" xr:uid="{00000000-0005-0000-0000-0000E8000000}"/>
    <cellStyle name="20% - Énfasis2 27 2" xfId="931" xr:uid="{00000000-0005-0000-0000-0000E9000000}"/>
    <cellStyle name="20% - Énfasis2 27 2 2" xfId="2061" xr:uid="{00000000-0005-0000-0000-0000EA000000}"/>
    <cellStyle name="20% - Énfasis2 27 3" xfId="1532" xr:uid="{00000000-0005-0000-0000-0000EB000000}"/>
    <cellStyle name="20% - Énfasis2 28" xfId="415" xr:uid="{00000000-0005-0000-0000-0000EC000000}"/>
    <cellStyle name="20% - Énfasis2 28 2" xfId="945" xr:uid="{00000000-0005-0000-0000-0000ED000000}"/>
    <cellStyle name="20% - Énfasis2 28 2 2" xfId="2075" xr:uid="{00000000-0005-0000-0000-0000EE000000}"/>
    <cellStyle name="20% - Énfasis2 28 3" xfId="1546" xr:uid="{00000000-0005-0000-0000-0000EF000000}"/>
    <cellStyle name="20% - Énfasis2 29" xfId="428" xr:uid="{00000000-0005-0000-0000-0000F0000000}"/>
    <cellStyle name="20% - Énfasis2 29 2" xfId="958" xr:uid="{00000000-0005-0000-0000-0000F1000000}"/>
    <cellStyle name="20% - Énfasis2 29 2 2" xfId="2088" xr:uid="{00000000-0005-0000-0000-0000F2000000}"/>
    <cellStyle name="20% - Énfasis2 29 3" xfId="1559" xr:uid="{00000000-0005-0000-0000-0000F3000000}"/>
    <cellStyle name="20% - Énfasis2 3" xfId="90" xr:uid="{00000000-0005-0000-0000-0000F4000000}"/>
    <cellStyle name="20% - Énfasis2 3 2" xfId="620" xr:uid="{00000000-0005-0000-0000-0000F5000000}"/>
    <cellStyle name="20% - Énfasis2 3 2 2" xfId="1750" xr:uid="{00000000-0005-0000-0000-0000F6000000}"/>
    <cellStyle name="20% - Énfasis2 3 3" xfId="1221" xr:uid="{00000000-0005-0000-0000-0000F7000000}"/>
    <cellStyle name="20% - Énfasis2 30" xfId="440" xr:uid="{00000000-0005-0000-0000-0000F8000000}"/>
    <cellStyle name="20% - Énfasis2 30 2" xfId="970" xr:uid="{00000000-0005-0000-0000-0000F9000000}"/>
    <cellStyle name="20% - Énfasis2 30 2 2" xfId="2100" xr:uid="{00000000-0005-0000-0000-0000FA000000}"/>
    <cellStyle name="20% - Énfasis2 30 3" xfId="1571" xr:uid="{00000000-0005-0000-0000-0000FB000000}"/>
    <cellStyle name="20% - Énfasis2 31" xfId="451" xr:uid="{00000000-0005-0000-0000-0000FC000000}"/>
    <cellStyle name="20% - Énfasis2 31 2" xfId="981" xr:uid="{00000000-0005-0000-0000-0000FD000000}"/>
    <cellStyle name="20% - Énfasis2 31 2 2" xfId="2111" xr:uid="{00000000-0005-0000-0000-0000FE000000}"/>
    <cellStyle name="20% - Énfasis2 31 3" xfId="1582" xr:uid="{00000000-0005-0000-0000-0000FF000000}"/>
    <cellStyle name="20% - Énfasis2 32" xfId="468" xr:uid="{00000000-0005-0000-0000-000000010000}"/>
    <cellStyle name="20% - Énfasis2 32 2" xfId="998" xr:uid="{00000000-0005-0000-0000-000001010000}"/>
    <cellStyle name="20% - Énfasis2 32 2 2" xfId="2128" xr:uid="{00000000-0005-0000-0000-000002010000}"/>
    <cellStyle name="20% - Énfasis2 32 3" xfId="1599" xr:uid="{00000000-0005-0000-0000-000003010000}"/>
    <cellStyle name="20% - Énfasis2 33" xfId="481" xr:uid="{00000000-0005-0000-0000-000004010000}"/>
    <cellStyle name="20% - Énfasis2 33 2" xfId="1011" xr:uid="{00000000-0005-0000-0000-000005010000}"/>
    <cellStyle name="20% - Énfasis2 33 2 2" xfId="2141" xr:uid="{00000000-0005-0000-0000-000006010000}"/>
    <cellStyle name="20% - Énfasis2 33 3" xfId="1612" xr:uid="{00000000-0005-0000-0000-000007010000}"/>
    <cellStyle name="20% - Énfasis2 34" xfId="499" xr:uid="{00000000-0005-0000-0000-000008010000}"/>
    <cellStyle name="20% - Énfasis2 34 2" xfId="1029" xr:uid="{00000000-0005-0000-0000-000009010000}"/>
    <cellStyle name="20% - Énfasis2 34 2 2" xfId="2159" xr:uid="{00000000-0005-0000-0000-00000A010000}"/>
    <cellStyle name="20% - Énfasis2 34 3" xfId="1630" xr:uid="{00000000-0005-0000-0000-00000B010000}"/>
    <cellStyle name="20% - Énfasis2 35" xfId="506" xr:uid="{00000000-0005-0000-0000-00000C010000}"/>
    <cellStyle name="20% - Énfasis2 35 2" xfId="1036" xr:uid="{00000000-0005-0000-0000-00000D010000}"/>
    <cellStyle name="20% - Énfasis2 35 2 2" xfId="2166" xr:uid="{00000000-0005-0000-0000-00000E010000}"/>
    <cellStyle name="20% - Énfasis2 35 3" xfId="1637" xr:uid="{00000000-0005-0000-0000-00000F010000}"/>
    <cellStyle name="20% - Énfasis2 36" xfId="517" xr:uid="{00000000-0005-0000-0000-000010010000}"/>
    <cellStyle name="20% - Énfasis2 36 2" xfId="1047" xr:uid="{00000000-0005-0000-0000-000011010000}"/>
    <cellStyle name="20% - Énfasis2 36 2 2" xfId="2177" xr:uid="{00000000-0005-0000-0000-000012010000}"/>
    <cellStyle name="20% - Énfasis2 36 3" xfId="1648" xr:uid="{00000000-0005-0000-0000-000013010000}"/>
    <cellStyle name="20% - Énfasis2 37" xfId="535" xr:uid="{00000000-0005-0000-0000-000014010000}"/>
    <cellStyle name="20% - Énfasis2 37 2" xfId="1065" xr:uid="{00000000-0005-0000-0000-000015010000}"/>
    <cellStyle name="20% - Énfasis2 37 2 2" xfId="2195" xr:uid="{00000000-0005-0000-0000-000016010000}"/>
    <cellStyle name="20% - Énfasis2 37 3" xfId="1666" xr:uid="{00000000-0005-0000-0000-000017010000}"/>
    <cellStyle name="20% - Énfasis2 38" xfId="549" xr:uid="{00000000-0005-0000-0000-000018010000}"/>
    <cellStyle name="20% - Énfasis2 38 2" xfId="1079" xr:uid="{00000000-0005-0000-0000-000019010000}"/>
    <cellStyle name="20% - Énfasis2 38 2 2" xfId="2209" xr:uid="{00000000-0005-0000-0000-00001A010000}"/>
    <cellStyle name="20% - Énfasis2 38 3" xfId="1680" xr:uid="{00000000-0005-0000-0000-00001B010000}"/>
    <cellStyle name="20% - Énfasis2 39" xfId="564" xr:uid="{00000000-0005-0000-0000-00001C010000}"/>
    <cellStyle name="20% - Énfasis2 39 2" xfId="1094" xr:uid="{00000000-0005-0000-0000-00001D010000}"/>
    <cellStyle name="20% - Énfasis2 39 2 2" xfId="2224" xr:uid="{00000000-0005-0000-0000-00001E010000}"/>
    <cellStyle name="20% - Énfasis2 39 3" xfId="1695" xr:uid="{00000000-0005-0000-0000-00001F010000}"/>
    <cellStyle name="20% - Énfasis2 4" xfId="98" xr:uid="{00000000-0005-0000-0000-000020010000}"/>
    <cellStyle name="20% - Énfasis2 4 2" xfId="628" xr:uid="{00000000-0005-0000-0000-000021010000}"/>
    <cellStyle name="20% - Énfasis2 4 2 2" xfId="1758" xr:uid="{00000000-0005-0000-0000-000022010000}"/>
    <cellStyle name="20% - Énfasis2 4 3" xfId="1229" xr:uid="{00000000-0005-0000-0000-000023010000}"/>
    <cellStyle name="20% - Énfasis2 40" xfId="1109" xr:uid="{00000000-0005-0000-0000-000024010000}"/>
    <cellStyle name="20% - Énfasis2 40 2" xfId="2239" xr:uid="{00000000-0005-0000-0000-000025010000}"/>
    <cellStyle name="20% - Énfasis2 41" xfId="582" xr:uid="{00000000-0005-0000-0000-000026010000}"/>
    <cellStyle name="20% - Énfasis2 41 2" xfId="1712" xr:uid="{00000000-0005-0000-0000-000027010000}"/>
    <cellStyle name="20% - Énfasis2 42" xfId="1183" xr:uid="{00000000-0005-0000-0000-000028010000}"/>
    <cellStyle name="20% - Énfasis2 5" xfId="111" xr:uid="{00000000-0005-0000-0000-000029010000}"/>
    <cellStyle name="20% - Énfasis2 5 2" xfId="641" xr:uid="{00000000-0005-0000-0000-00002A010000}"/>
    <cellStyle name="20% - Énfasis2 5 2 2" xfId="1771" xr:uid="{00000000-0005-0000-0000-00002B010000}"/>
    <cellStyle name="20% - Énfasis2 5 3" xfId="1242" xr:uid="{00000000-0005-0000-0000-00002C010000}"/>
    <cellStyle name="20% - Énfasis2 6" xfId="124" xr:uid="{00000000-0005-0000-0000-00002D010000}"/>
    <cellStyle name="20% - Énfasis2 6 2" xfId="654" xr:uid="{00000000-0005-0000-0000-00002E010000}"/>
    <cellStyle name="20% - Énfasis2 6 2 2" xfId="1784" xr:uid="{00000000-0005-0000-0000-00002F010000}"/>
    <cellStyle name="20% - Énfasis2 6 3" xfId="1255" xr:uid="{00000000-0005-0000-0000-000030010000}"/>
    <cellStyle name="20% - Énfasis2 7" xfId="137" xr:uid="{00000000-0005-0000-0000-000031010000}"/>
    <cellStyle name="20% - Énfasis2 7 2" xfId="667" xr:uid="{00000000-0005-0000-0000-000032010000}"/>
    <cellStyle name="20% - Énfasis2 7 2 2" xfId="1797" xr:uid="{00000000-0005-0000-0000-000033010000}"/>
    <cellStyle name="20% - Énfasis2 7 3" xfId="1268" xr:uid="{00000000-0005-0000-0000-000034010000}"/>
    <cellStyle name="20% - Énfasis2 8" xfId="150" xr:uid="{00000000-0005-0000-0000-000035010000}"/>
    <cellStyle name="20% - Énfasis2 8 2" xfId="680" xr:uid="{00000000-0005-0000-0000-000036010000}"/>
    <cellStyle name="20% - Énfasis2 8 2 2" xfId="1810" xr:uid="{00000000-0005-0000-0000-000037010000}"/>
    <cellStyle name="20% - Énfasis2 8 3" xfId="1281" xr:uid="{00000000-0005-0000-0000-000038010000}"/>
    <cellStyle name="20% - Énfasis2 9" xfId="163" xr:uid="{00000000-0005-0000-0000-000039010000}"/>
    <cellStyle name="20% - Énfasis2 9 2" xfId="693" xr:uid="{00000000-0005-0000-0000-00003A010000}"/>
    <cellStyle name="20% - Énfasis2 9 2 2" xfId="1823" xr:uid="{00000000-0005-0000-0000-00003B010000}"/>
    <cellStyle name="20% - Énfasis2 9 3" xfId="1294" xr:uid="{00000000-0005-0000-0000-00003C010000}"/>
    <cellStyle name="20% - Énfasis2_Balance Tributario dic 2018" xfId="1142" xr:uid="{00000000-0005-0000-0000-00003D010000}"/>
    <cellStyle name="20% - Énfasis3" xfId="46" xr:uid="{00000000-0005-0000-0000-00003E010000}"/>
    <cellStyle name="20% - Énfasis3 10" xfId="184" xr:uid="{00000000-0005-0000-0000-00003F010000}"/>
    <cellStyle name="20% - Énfasis3 10 2" xfId="714" xr:uid="{00000000-0005-0000-0000-000040010000}"/>
    <cellStyle name="20% - Énfasis3 10 2 2" xfId="1844" xr:uid="{00000000-0005-0000-0000-000041010000}"/>
    <cellStyle name="20% - Énfasis3 10 3" xfId="1315" xr:uid="{00000000-0005-0000-0000-000042010000}"/>
    <cellStyle name="20% - Énfasis3 11" xfId="197" xr:uid="{00000000-0005-0000-0000-000043010000}"/>
    <cellStyle name="20% - Énfasis3 11 2" xfId="727" xr:uid="{00000000-0005-0000-0000-000044010000}"/>
    <cellStyle name="20% - Énfasis3 11 2 2" xfId="1857" xr:uid="{00000000-0005-0000-0000-000045010000}"/>
    <cellStyle name="20% - Énfasis3 11 3" xfId="1328" xr:uid="{00000000-0005-0000-0000-000046010000}"/>
    <cellStyle name="20% - Énfasis3 12" xfId="210" xr:uid="{00000000-0005-0000-0000-000047010000}"/>
    <cellStyle name="20% - Énfasis3 12 2" xfId="740" xr:uid="{00000000-0005-0000-0000-000048010000}"/>
    <cellStyle name="20% - Énfasis3 12 2 2" xfId="1870" xr:uid="{00000000-0005-0000-0000-000049010000}"/>
    <cellStyle name="20% - Énfasis3 12 3" xfId="1341" xr:uid="{00000000-0005-0000-0000-00004A010000}"/>
    <cellStyle name="20% - Énfasis3 13" xfId="223" xr:uid="{00000000-0005-0000-0000-00004B010000}"/>
    <cellStyle name="20% - Énfasis3 13 2" xfId="753" xr:uid="{00000000-0005-0000-0000-00004C010000}"/>
    <cellStyle name="20% - Énfasis3 13 2 2" xfId="1883" xr:uid="{00000000-0005-0000-0000-00004D010000}"/>
    <cellStyle name="20% - Énfasis3 13 3" xfId="1354" xr:uid="{00000000-0005-0000-0000-00004E010000}"/>
    <cellStyle name="20% - Énfasis3 14" xfId="235" xr:uid="{00000000-0005-0000-0000-00004F010000}"/>
    <cellStyle name="20% - Énfasis3 14 2" xfId="765" xr:uid="{00000000-0005-0000-0000-000050010000}"/>
    <cellStyle name="20% - Énfasis3 14 2 2" xfId="1895" xr:uid="{00000000-0005-0000-0000-000051010000}"/>
    <cellStyle name="20% - Énfasis3 14 3" xfId="1366" xr:uid="{00000000-0005-0000-0000-000052010000}"/>
    <cellStyle name="20% - Énfasis3 15" xfId="247" xr:uid="{00000000-0005-0000-0000-000053010000}"/>
    <cellStyle name="20% - Énfasis3 15 2" xfId="777" xr:uid="{00000000-0005-0000-0000-000054010000}"/>
    <cellStyle name="20% - Énfasis3 15 2 2" xfId="1907" xr:uid="{00000000-0005-0000-0000-000055010000}"/>
    <cellStyle name="20% - Énfasis3 15 3" xfId="1378" xr:uid="{00000000-0005-0000-0000-000056010000}"/>
    <cellStyle name="20% - Énfasis3 16" xfId="258" xr:uid="{00000000-0005-0000-0000-000057010000}"/>
    <cellStyle name="20% - Énfasis3 16 2" xfId="788" xr:uid="{00000000-0005-0000-0000-000058010000}"/>
    <cellStyle name="20% - Énfasis3 16 2 2" xfId="1918" xr:uid="{00000000-0005-0000-0000-000059010000}"/>
    <cellStyle name="20% - Énfasis3 16 3" xfId="1389" xr:uid="{00000000-0005-0000-0000-00005A010000}"/>
    <cellStyle name="20% - Énfasis3 17" xfId="268" xr:uid="{00000000-0005-0000-0000-00005B010000}"/>
    <cellStyle name="20% - Énfasis3 17 2" xfId="798" xr:uid="{00000000-0005-0000-0000-00005C010000}"/>
    <cellStyle name="20% - Énfasis3 17 2 2" xfId="1928" xr:uid="{00000000-0005-0000-0000-00005D010000}"/>
    <cellStyle name="20% - Énfasis3 17 3" xfId="1399" xr:uid="{00000000-0005-0000-0000-00005E010000}"/>
    <cellStyle name="20% - Énfasis3 18" xfId="290" xr:uid="{00000000-0005-0000-0000-00005F010000}"/>
    <cellStyle name="20% - Énfasis3 18 2" xfId="820" xr:uid="{00000000-0005-0000-0000-000060010000}"/>
    <cellStyle name="20% - Énfasis3 18 2 2" xfId="1950" xr:uid="{00000000-0005-0000-0000-000061010000}"/>
    <cellStyle name="20% - Énfasis3 18 3" xfId="1421" xr:uid="{00000000-0005-0000-0000-000062010000}"/>
    <cellStyle name="20% - Énfasis3 19" xfId="303" xr:uid="{00000000-0005-0000-0000-000063010000}"/>
    <cellStyle name="20% - Énfasis3 19 2" xfId="833" xr:uid="{00000000-0005-0000-0000-000064010000}"/>
    <cellStyle name="20% - Énfasis3 19 2 2" xfId="1963" xr:uid="{00000000-0005-0000-0000-000065010000}"/>
    <cellStyle name="20% - Énfasis3 19 3" xfId="1434" xr:uid="{00000000-0005-0000-0000-000066010000}"/>
    <cellStyle name="20% - Énfasis3 2" xfId="73" xr:uid="{00000000-0005-0000-0000-000067010000}"/>
    <cellStyle name="20% - Énfasis3 2 2" xfId="603" xr:uid="{00000000-0005-0000-0000-000068010000}"/>
    <cellStyle name="20% - Énfasis3 2 2 2" xfId="1733" xr:uid="{00000000-0005-0000-0000-000069010000}"/>
    <cellStyle name="20% - Énfasis3 2 3" xfId="1204" xr:uid="{00000000-0005-0000-0000-00006A010000}"/>
    <cellStyle name="20% - Énfasis3 20" xfId="317" xr:uid="{00000000-0005-0000-0000-00006B010000}"/>
    <cellStyle name="20% - Énfasis3 20 2" xfId="847" xr:uid="{00000000-0005-0000-0000-00006C010000}"/>
    <cellStyle name="20% - Énfasis3 20 2 2" xfId="1977" xr:uid="{00000000-0005-0000-0000-00006D010000}"/>
    <cellStyle name="20% - Énfasis3 20 3" xfId="1448" xr:uid="{00000000-0005-0000-0000-00006E010000}"/>
    <cellStyle name="20% - Énfasis3 21" xfId="330" xr:uid="{00000000-0005-0000-0000-00006F010000}"/>
    <cellStyle name="20% - Énfasis3 21 2" xfId="860" xr:uid="{00000000-0005-0000-0000-000070010000}"/>
    <cellStyle name="20% - Énfasis3 21 2 2" xfId="1990" xr:uid="{00000000-0005-0000-0000-000071010000}"/>
    <cellStyle name="20% - Énfasis3 21 3" xfId="1461" xr:uid="{00000000-0005-0000-0000-000072010000}"/>
    <cellStyle name="20% - Énfasis3 22" xfId="343" xr:uid="{00000000-0005-0000-0000-000073010000}"/>
    <cellStyle name="20% - Énfasis3 22 2" xfId="873" xr:uid="{00000000-0005-0000-0000-000074010000}"/>
    <cellStyle name="20% - Énfasis3 22 2 2" xfId="2003" xr:uid="{00000000-0005-0000-0000-000075010000}"/>
    <cellStyle name="20% - Énfasis3 22 3" xfId="1474" xr:uid="{00000000-0005-0000-0000-000076010000}"/>
    <cellStyle name="20% - Énfasis3 23" xfId="356" xr:uid="{00000000-0005-0000-0000-000077010000}"/>
    <cellStyle name="20% - Énfasis3 23 2" xfId="886" xr:uid="{00000000-0005-0000-0000-000078010000}"/>
    <cellStyle name="20% - Énfasis3 23 2 2" xfId="2016" xr:uid="{00000000-0005-0000-0000-000079010000}"/>
    <cellStyle name="20% - Énfasis3 23 3" xfId="1487" xr:uid="{00000000-0005-0000-0000-00007A010000}"/>
    <cellStyle name="20% - Énfasis3 24" xfId="369" xr:uid="{00000000-0005-0000-0000-00007B010000}"/>
    <cellStyle name="20% - Énfasis3 24 2" xfId="899" xr:uid="{00000000-0005-0000-0000-00007C010000}"/>
    <cellStyle name="20% - Énfasis3 24 2 2" xfId="2029" xr:uid="{00000000-0005-0000-0000-00007D010000}"/>
    <cellStyle name="20% - Énfasis3 24 3" xfId="1500" xr:uid="{00000000-0005-0000-0000-00007E010000}"/>
    <cellStyle name="20% - Énfasis3 25" xfId="382" xr:uid="{00000000-0005-0000-0000-00007F010000}"/>
    <cellStyle name="20% - Énfasis3 25 2" xfId="912" xr:uid="{00000000-0005-0000-0000-000080010000}"/>
    <cellStyle name="20% - Énfasis3 25 2 2" xfId="2042" xr:uid="{00000000-0005-0000-0000-000081010000}"/>
    <cellStyle name="20% - Énfasis3 25 3" xfId="1513" xr:uid="{00000000-0005-0000-0000-000082010000}"/>
    <cellStyle name="20% - Énfasis3 26" xfId="396" xr:uid="{00000000-0005-0000-0000-000083010000}"/>
    <cellStyle name="20% - Énfasis3 26 2" xfId="926" xr:uid="{00000000-0005-0000-0000-000084010000}"/>
    <cellStyle name="20% - Énfasis3 26 2 2" xfId="2056" xr:uid="{00000000-0005-0000-0000-000085010000}"/>
    <cellStyle name="20% - Énfasis3 26 3" xfId="1527" xr:uid="{00000000-0005-0000-0000-000086010000}"/>
    <cellStyle name="20% - Énfasis3 27" xfId="409" xr:uid="{00000000-0005-0000-0000-000087010000}"/>
    <cellStyle name="20% - Énfasis3 27 2" xfId="939" xr:uid="{00000000-0005-0000-0000-000088010000}"/>
    <cellStyle name="20% - Énfasis3 27 2 2" xfId="2069" xr:uid="{00000000-0005-0000-0000-000089010000}"/>
    <cellStyle name="20% - Énfasis3 27 3" xfId="1540" xr:uid="{00000000-0005-0000-0000-00008A010000}"/>
    <cellStyle name="20% - Énfasis3 28" xfId="422" xr:uid="{00000000-0005-0000-0000-00008B010000}"/>
    <cellStyle name="20% - Énfasis3 28 2" xfId="952" xr:uid="{00000000-0005-0000-0000-00008C010000}"/>
    <cellStyle name="20% - Énfasis3 28 2 2" xfId="2082" xr:uid="{00000000-0005-0000-0000-00008D010000}"/>
    <cellStyle name="20% - Énfasis3 28 3" xfId="1553" xr:uid="{00000000-0005-0000-0000-00008E010000}"/>
    <cellStyle name="20% - Énfasis3 29" xfId="435" xr:uid="{00000000-0005-0000-0000-00008F010000}"/>
    <cellStyle name="20% - Énfasis3 29 2" xfId="965" xr:uid="{00000000-0005-0000-0000-000090010000}"/>
    <cellStyle name="20% - Énfasis3 29 2 2" xfId="2095" xr:uid="{00000000-0005-0000-0000-000091010000}"/>
    <cellStyle name="20% - Énfasis3 29 3" xfId="1566" xr:uid="{00000000-0005-0000-0000-000092010000}"/>
    <cellStyle name="20% - Énfasis3 3" xfId="93" xr:uid="{00000000-0005-0000-0000-000093010000}"/>
    <cellStyle name="20% - Énfasis3 3 2" xfId="623" xr:uid="{00000000-0005-0000-0000-000094010000}"/>
    <cellStyle name="20% - Énfasis3 3 2 2" xfId="1753" xr:uid="{00000000-0005-0000-0000-000095010000}"/>
    <cellStyle name="20% - Énfasis3 3 3" xfId="1224" xr:uid="{00000000-0005-0000-0000-000096010000}"/>
    <cellStyle name="20% - Énfasis3 30" xfId="446" xr:uid="{00000000-0005-0000-0000-000097010000}"/>
    <cellStyle name="20% - Énfasis3 30 2" xfId="976" xr:uid="{00000000-0005-0000-0000-000098010000}"/>
    <cellStyle name="20% - Énfasis3 30 2 2" xfId="2106" xr:uid="{00000000-0005-0000-0000-000099010000}"/>
    <cellStyle name="20% - Énfasis3 30 3" xfId="1577" xr:uid="{00000000-0005-0000-0000-00009A010000}"/>
    <cellStyle name="20% - Énfasis3 31" xfId="456" xr:uid="{00000000-0005-0000-0000-00009B010000}"/>
    <cellStyle name="20% - Énfasis3 31 2" xfId="986" xr:uid="{00000000-0005-0000-0000-00009C010000}"/>
    <cellStyle name="20% - Énfasis3 31 2 2" xfId="2116" xr:uid="{00000000-0005-0000-0000-00009D010000}"/>
    <cellStyle name="20% - Énfasis3 31 3" xfId="1587" xr:uid="{00000000-0005-0000-0000-00009E010000}"/>
    <cellStyle name="20% - Énfasis3 32" xfId="470" xr:uid="{00000000-0005-0000-0000-00009F010000}"/>
    <cellStyle name="20% - Énfasis3 32 2" xfId="1000" xr:uid="{00000000-0005-0000-0000-0000A0010000}"/>
    <cellStyle name="20% - Énfasis3 32 2 2" xfId="2130" xr:uid="{00000000-0005-0000-0000-0000A1010000}"/>
    <cellStyle name="20% - Énfasis3 32 3" xfId="1601" xr:uid="{00000000-0005-0000-0000-0000A2010000}"/>
    <cellStyle name="20% - Énfasis3 33" xfId="483" xr:uid="{00000000-0005-0000-0000-0000A3010000}"/>
    <cellStyle name="20% - Énfasis3 33 2" xfId="1013" xr:uid="{00000000-0005-0000-0000-0000A4010000}"/>
    <cellStyle name="20% - Énfasis3 33 2 2" xfId="2143" xr:uid="{00000000-0005-0000-0000-0000A5010000}"/>
    <cellStyle name="20% - Énfasis3 33 3" xfId="1614" xr:uid="{00000000-0005-0000-0000-0000A6010000}"/>
    <cellStyle name="20% - Énfasis3 34" xfId="501" xr:uid="{00000000-0005-0000-0000-0000A7010000}"/>
    <cellStyle name="20% - Énfasis3 34 2" xfId="1031" xr:uid="{00000000-0005-0000-0000-0000A8010000}"/>
    <cellStyle name="20% - Énfasis3 34 2 2" xfId="2161" xr:uid="{00000000-0005-0000-0000-0000A9010000}"/>
    <cellStyle name="20% - Énfasis3 34 3" xfId="1632" xr:uid="{00000000-0005-0000-0000-0000AA010000}"/>
    <cellStyle name="20% - Énfasis3 35" xfId="512" xr:uid="{00000000-0005-0000-0000-0000AB010000}"/>
    <cellStyle name="20% - Énfasis3 35 2" xfId="1042" xr:uid="{00000000-0005-0000-0000-0000AC010000}"/>
    <cellStyle name="20% - Énfasis3 35 2 2" xfId="2172" xr:uid="{00000000-0005-0000-0000-0000AD010000}"/>
    <cellStyle name="20% - Énfasis3 35 3" xfId="1643" xr:uid="{00000000-0005-0000-0000-0000AE010000}"/>
    <cellStyle name="20% - Énfasis3 36" xfId="522" xr:uid="{00000000-0005-0000-0000-0000AF010000}"/>
    <cellStyle name="20% - Énfasis3 36 2" xfId="1052" xr:uid="{00000000-0005-0000-0000-0000B0010000}"/>
    <cellStyle name="20% - Énfasis3 36 2 2" xfId="2182" xr:uid="{00000000-0005-0000-0000-0000B1010000}"/>
    <cellStyle name="20% - Énfasis3 36 3" xfId="1653" xr:uid="{00000000-0005-0000-0000-0000B2010000}"/>
    <cellStyle name="20% - Énfasis3 37" xfId="537" xr:uid="{00000000-0005-0000-0000-0000B3010000}"/>
    <cellStyle name="20% - Énfasis3 37 2" xfId="1067" xr:uid="{00000000-0005-0000-0000-0000B4010000}"/>
    <cellStyle name="20% - Énfasis3 37 2 2" xfId="2197" xr:uid="{00000000-0005-0000-0000-0000B5010000}"/>
    <cellStyle name="20% - Énfasis3 37 3" xfId="1668" xr:uid="{00000000-0005-0000-0000-0000B6010000}"/>
    <cellStyle name="20% - Énfasis3 38" xfId="551" xr:uid="{00000000-0005-0000-0000-0000B7010000}"/>
    <cellStyle name="20% - Énfasis3 38 2" xfId="1081" xr:uid="{00000000-0005-0000-0000-0000B8010000}"/>
    <cellStyle name="20% - Énfasis3 38 2 2" xfId="2211" xr:uid="{00000000-0005-0000-0000-0000B9010000}"/>
    <cellStyle name="20% - Énfasis3 38 3" xfId="1682" xr:uid="{00000000-0005-0000-0000-0000BA010000}"/>
    <cellStyle name="20% - Énfasis3 39" xfId="566" xr:uid="{00000000-0005-0000-0000-0000BB010000}"/>
    <cellStyle name="20% - Énfasis3 39 2" xfId="1096" xr:uid="{00000000-0005-0000-0000-0000BC010000}"/>
    <cellStyle name="20% - Énfasis3 39 2 2" xfId="2226" xr:uid="{00000000-0005-0000-0000-0000BD010000}"/>
    <cellStyle name="20% - Énfasis3 39 3" xfId="1697" xr:uid="{00000000-0005-0000-0000-0000BE010000}"/>
    <cellStyle name="20% - Énfasis3 4" xfId="106" xr:uid="{00000000-0005-0000-0000-0000BF010000}"/>
    <cellStyle name="20% - Énfasis3 4 2" xfId="636" xr:uid="{00000000-0005-0000-0000-0000C0010000}"/>
    <cellStyle name="20% - Énfasis3 4 2 2" xfId="1766" xr:uid="{00000000-0005-0000-0000-0000C1010000}"/>
    <cellStyle name="20% - Énfasis3 4 3" xfId="1237" xr:uid="{00000000-0005-0000-0000-0000C2010000}"/>
    <cellStyle name="20% - Énfasis3 40" xfId="1111" xr:uid="{00000000-0005-0000-0000-0000C3010000}"/>
    <cellStyle name="20% - Énfasis3 40 2" xfId="2241" xr:uid="{00000000-0005-0000-0000-0000C4010000}"/>
    <cellStyle name="20% - Énfasis3 41" xfId="584" xr:uid="{00000000-0005-0000-0000-0000C5010000}"/>
    <cellStyle name="20% - Énfasis3 41 2" xfId="1714" xr:uid="{00000000-0005-0000-0000-0000C6010000}"/>
    <cellStyle name="20% - Énfasis3 42" xfId="1185" xr:uid="{00000000-0005-0000-0000-0000C7010000}"/>
    <cellStyle name="20% - Énfasis3 5" xfId="119" xr:uid="{00000000-0005-0000-0000-0000C8010000}"/>
    <cellStyle name="20% - Énfasis3 5 2" xfId="649" xr:uid="{00000000-0005-0000-0000-0000C9010000}"/>
    <cellStyle name="20% - Énfasis3 5 2 2" xfId="1779" xr:uid="{00000000-0005-0000-0000-0000CA010000}"/>
    <cellStyle name="20% - Énfasis3 5 3" xfId="1250" xr:uid="{00000000-0005-0000-0000-0000CB010000}"/>
    <cellStyle name="20% - Énfasis3 6" xfId="132" xr:uid="{00000000-0005-0000-0000-0000CC010000}"/>
    <cellStyle name="20% - Énfasis3 6 2" xfId="662" xr:uid="{00000000-0005-0000-0000-0000CD010000}"/>
    <cellStyle name="20% - Énfasis3 6 2 2" xfId="1792" xr:uid="{00000000-0005-0000-0000-0000CE010000}"/>
    <cellStyle name="20% - Énfasis3 6 3" xfId="1263" xr:uid="{00000000-0005-0000-0000-0000CF010000}"/>
    <cellStyle name="20% - Énfasis3 7" xfId="145" xr:uid="{00000000-0005-0000-0000-0000D0010000}"/>
    <cellStyle name="20% - Énfasis3 7 2" xfId="675" xr:uid="{00000000-0005-0000-0000-0000D1010000}"/>
    <cellStyle name="20% - Énfasis3 7 2 2" xfId="1805" xr:uid="{00000000-0005-0000-0000-0000D2010000}"/>
    <cellStyle name="20% - Énfasis3 7 3" xfId="1276" xr:uid="{00000000-0005-0000-0000-0000D3010000}"/>
    <cellStyle name="20% - Énfasis3 8" xfId="158" xr:uid="{00000000-0005-0000-0000-0000D4010000}"/>
    <cellStyle name="20% - Énfasis3 8 2" xfId="688" xr:uid="{00000000-0005-0000-0000-0000D5010000}"/>
    <cellStyle name="20% - Énfasis3 8 2 2" xfId="1818" xr:uid="{00000000-0005-0000-0000-0000D6010000}"/>
    <cellStyle name="20% - Énfasis3 8 3" xfId="1289" xr:uid="{00000000-0005-0000-0000-0000D7010000}"/>
    <cellStyle name="20% - Énfasis3 9" xfId="171" xr:uid="{00000000-0005-0000-0000-0000D8010000}"/>
    <cellStyle name="20% - Énfasis3 9 2" xfId="701" xr:uid="{00000000-0005-0000-0000-0000D9010000}"/>
    <cellStyle name="20% - Énfasis3 9 2 2" xfId="1831" xr:uid="{00000000-0005-0000-0000-0000DA010000}"/>
    <cellStyle name="20% - Énfasis3 9 3" xfId="1302" xr:uid="{00000000-0005-0000-0000-0000DB010000}"/>
    <cellStyle name="20% - Énfasis3_Balance Tributario dic 2018" xfId="1143" xr:uid="{00000000-0005-0000-0000-0000DC010000}"/>
    <cellStyle name="20% - Énfasis4" xfId="50" xr:uid="{00000000-0005-0000-0000-0000DD010000}"/>
    <cellStyle name="20% - Énfasis4 10" xfId="187" xr:uid="{00000000-0005-0000-0000-0000DE010000}"/>
    <cellStyle name="20% - Énfasis4 10 2" xfId="717" xr:uid="{00000000-0005-0000-0000-0000DF010000}"/>
    <cellStyle name="20% - Énfasis4 10 2 2" xfId="1847" xr:uid="{00000000-0005-0000-0000-0000E0010000}"/>
    <cellStyle name="20% - Énfasis4 10 3" xfId="1318" xr:uid="{00000000-0005-0000-0000-0000E1010000}"/>
    <cellStyle name="20% - Énfasis4 11" xfId="200" xr:uid="{00000000-0005-0000-0000-0000E2010000}"/>
    <cellStyle name="20% - Énfasis4 11 2" xfId="730" xr:uid="{00000000-0005-0000-0000-0000E3010000}"/>
    <cellStyle name="20% - Énfasis4 11 2 2" xfId="1860" xr:uid="{00000000-0005-0000-0000-0000E4010000}"/>
    <cellStyle name="20% - Énfasis4 11 3" xfId="1331" xr:uid="{00000000-0005-0000-0000-0000E5010000}"/>
    <cellStyle name="20% - Énfasis4 12" xfId="213" xr:uid="{00000000-0005-0000-0000-0000E6010000}"/>
    <cellStyle name="20% - Énfasis4 12 2" xfId="743" xr:uid="{00000000-0005-0000-0000-0000E7010000}"/>
    <cellStyle name="20% - Énfasis4 12 2 2" xfId="1873" xr:uid="{00000000-0005-0000-0000-0000E8010000}"/>
    <cellStyle name="20% - Énfasis4 12 3" xfId="1344" xr:uid="{00000000-0005-0000-0000-0000E9010000}"/>
    <cellStyle name="20% - Énfasis4 13" xfId="226" xr:uid="{00000000-0005-0000-0000-0000EA010000}"/>
    <cellStyle name="20% - Énfasis4 13 2" xfId="756" xr:uid="{00000000-0005-0000-0000-0000EB010000}"/>
    <cellStyle name="20% - Énfasis4 13 2 2" xfId="1886" xr:uid="{00000000-0005-0000-0000-0000EC010000}"/>
    <cellStyle name="20% - Énfasis4 13 3" xfId="1357" xr:uid="{00000000-0005-0000-0000-0000ED010000}"/>
    <cellStyle name="20% - Énfasis4 14" xfId="238" xr:uid="{00000000-0005-0000-0000-0000EE010000}"/>
    <cellStyle name="20% - Énfasis4 14 2" xfId="768" xr:uid="{00000000-0005-0000-0000-0000EF010000}"/>
    <cellStyle name="20% - Énfasis4 14 2 2" xfId="1898" xr:uid="{00000000-0005-0000-0000-0000F0010000}"/>
    <cellStyle name="20% - Énfasis4 14 3" xfId="1369" xr:uid="{00000000-0005-0000-0000-0000F1010000}"/>
    <cellStyle name="20% - Énfasis4 15" xfId="250" xr:uid="{00000000-0005-0000-0000-0000F2010000}"/>
    <cellStyle name="20% - Énfasis4 15 2" xfId="780" xr:uid="{00000000-0005-0000-0000-0000F3010000}"/>
    <cellStyle name="20% - Énfasis4 15 2 2" xfId="1910" xr:uid="{00000000-0005-0000-0000-0000F4010000}"/>
    <cellStyle name="20% - Énfasis4 15 3" xfId="1381" xr:uid="{00000000-0005-0000-0000-0000F5010000}"/>
    <cellStyle name="20% - Énfasis4 16" xfId="261" xr:uid="{00000000-0005-0000-0000-0000F6010000}"/>
    <cellStyle name="20% - Énfasis4 16 2" xfId="791" xr:uid="{00000000-0005-0000-0000-0000F7010000}"/>
    <cellStyle name="20% - Énfasis4 16 2 2" xfId="1921" xr:uid="{00000000-0005-0000-0000-0000F8010000}"/>
    <cellStyle name="20% - Énfasis4 16 3" xfId="1392" xr:uid="{00000000-0005-0000-0000-0000F9010000}"/>
    <cellStyle name="20% - Énfasis4 17" xfId="270" xr:uid="{00000000-0005-0000-0000-0000FA010000}"/>
    <cellStyle name="20% - Énfasis4 17 2" xfId="800" xr:uid="{00000000-0005-0000-0000-0000FB010000}"/>
    <cellStyle name="20% - Énfasis4 17 2 2" xfId="1930" xr:uid="{00000000-0005-0000-0000-0000FC010000}"/>
    <cellStyle name="20% - Énfasis4 17 3" xfId="1401" xr:uid="{00000000-0005-0000-0000-0000FD010000}"/>
    <cellStyle name="20% - Énfasis4 18" xfId="293" xr:uid="{00000000-0005-0000-0000-0000FE010000}"/>
    <cellStyle name="20% - Énfasis4 18 2" xfId="823" xr:uid="{00000000-0005-0000-0000-0000FF010000}"/>
    <cellStyle name="20% - Énfasis4 18 2 2" xfId="1953" xr:uid="{00000000-0005-0000-0000-000000020000}"/>
    <cellStyle name="20% - Énfasis4 18 3" xfId="1424" xr:uid="{00000000-0005-0000-0000-000001020000}"/>
    <cellStyle name="20% - Énfasis4 19" xfId="307" xr:uid="{00000000-0005-0000-0000-000002020000}"/>
    <cellStyle name="20% - Énfasis4 19 2" xfId="837" xr:uid="{00000000-0005-0000-0000-000003020000}"/>
    <cellStyle name="20% - Énfasis4 19 2 2" xfId="1967" xr:uid="{00000000-0005-0000-0000-000004020000}"/>
    <cellStyle name="20% - Énfasis4 19 3" xfId="1438" xr:uid="{00000000-0005-0000-0000-000005020000}"/>
    <cellStyle name="20% - Énfasis4 2" xfId="75" xr:uid="{00000000-0005-0000-0000-000006020000}"/>
    <cellStyle name="20% - Énfasis4 2 2" xfId="605" xr:uid="{00000000-0005-0000-0000-000007020000}"/>
    <cellStyle name="20% - Énfasis4 2 2 2" xfId="1735" xr:uid="{00000000-0005-0000-0000-000008020000}"/>
    <cellStyle name="20% - Énfasis4 2 3" xfId="1206" xr:uid="{00000000-0005-0000-0000-000009020000}"/>
    <cellStyle name="20% - Énfasis4 20" xfId="320" xr:uid="{00000000-0005-0000-0000-00000A020000}"/>
    <cellStyle name="20% - Énfasis4 20 2" xfId="850" xr:uid="{00000000-0005-0000-0000-00000B020000}"/>
    <cellStyle name="20% - Énfasis4 20 2 2" xfId="1980" xr:uid="{00000000-0005-0000-0000-00000C020000}"/>
    <cellStyle name="20% - Énfasis4 20 3" xfId="1451" xr:uid="{00000000-0005-0000-0000-00000D020000}"/>
    <cellStyle name="20% - Énfasis4 21" xfId="333" xr:uid="{00000000-0005-0000-0000-00000E020000}"/>
    <cellStyle name="20% - Énfasis4 21 2" xfId="863" xr:uid="{00000000-0005-0000-0000-00000F020000}"/>
    <cellStyle name="20% - Énfasis4 21 2 2" xfId="1993" xr:uid="{00000000-0005-0000-0000-000010020000}"/>
    <cellStyle name="20% - Énfasis4 21 3" xfId="1464" xr:uid="{00000000-0005-0000-0000-000011020000}"/>
    <cellStyle name="20% - Énfasis4 22" xfId="346" xr:uid="{00000000-0005-0000-0000-000012020000}"/>
    <cellStyle name="20% - Énfasis4 22 2" xfId="876" xr:uid="{00000000-0005-0000-0000-000013020000}"/>
    <cellStyle name="20% - Énfasis4 22 2 2" xfId="2006" xr:uid="{00000000-0005-0000-0000-000014020000}"/>
    <cellStyle name="20% - Énfasis4 22 3" xfId="1477" xr:uid="{00000000-0005-0000-0000-000015020000}"/>
    <cellStyle name="20% - Énfasis4 23" xfId="360" xr:uid="{00000000-0005-0000-0000-000016020000}"/>
    <cellStyle name="20% - Énfasis4 23 2" xfId="890" xr:uid="{00000000-0005-0000-0000-000017020000}"/>
    <cellStyle name="20% - Énfasis4 23 2 2" xfId="2020" xr:uid="{00000000-0005-0000-0000-000018020000}"/>
    <cellStyle name="20% - Énfasis4 23 3" xfId="1491" xr:uid="{00000000-0005-0000-0000-000019020000}"/>
    <cellStyle name="20% - Énfasis4 24" xfId="372" xr:uid="{00000000-0005-0000-0000-00001A020000}"/>
    <cellStyle name="20% - Énfasis4 24 2" xfId="902" xr:uid="{00000000-0005-0000-0000-00001B020000}"/>
    <cellStyle name="20% - Énfasis4 24 2 2" xfId="2032" xr:uid="{00000000-0005-0000-0000-00001C020000}"/>
    <cellStyle name="20% - Énfasis4 24 3" xfId="1503" xr:uid="{00000000-0005-0000-0000-00001D020000}"/>
    <cellStyle name="20% - Énfasis4 25" xfId="386" xr:uid="{00000000-0005-0000-0000-00001E020000}"/>
    <cellStyle name="20% - Énfasis4 25 2" xfId="916" xr:uid="{00000000-0005-0000-0000-00001F020000}"/>
    <cellStyle name="20% - Énfasis4 25 2 2" xfId="2046" xr:uid="{00000000-0005-0000-0000-000020020000}"/>
    <cellStyle name="20% - Énfasis4 25 3" xfId="1517" xr:uid="{00000000-0005-0000-0000-000021020000}"/>
    <cellStyle name="20% - Énfasis4 26" xfId="399" xr:uid="{00000000-0005-0000-0000-000022020000}"/>
    <cellStyle name="20% - Énfasis4 26 2" xfId="929" xr:uid="{00000000-0005-0000-0000-000023020000}"/>
    <cellStyle name="20% - Énfasis4 26 2 2" xfId="2059" xr:uid="{00000000-0005-0000-0000-000024020000}"/>
    <cellStyle name="20% - Énfasis4 26 3" xfId="1530" xr:uid="{00000000-0005-0000-0000-000025020000}"/>
    <cellStyle name="20% - Énfasis4 27" xfId="413" xr:uid="{00000000-0005-0000-0000-000026020000}"/>
    <cellStyle name="20% - Énfasis4 27 2" xfId="943" xr:uid="{00000000-0005-0000-0000-000027020000}"/>
    <cellStyle name="20% - Énfasis4 27 2 2" xfId="2073" xr:uid="{00000000-0005-0000-0000-000028020000}"/>
    <cellStyle name="20% - Énfasis4 27 3" xfId="1544" xr:uid="{00000000-0005-0000-0000-000029020000}"/>
    <cellStyle name="20% - Énfasis4 28" xfId="426" xr:uid="{00000000-0005-0000-0000-00002A020000}"/>
    <cellStyle name="20% - Énfasis4 28 2" xfId="956" xr:uid="{00000000-0005-0000-0000-00002B020000}"/>
    <cellStyle name="20% - Énfasis4 28 2 2" xfId="2086" xr:uid="{00000000-0005-0000-0000-00002C020000}"/>
    <cellStyle name="20% - Énfasis4 28 3" xfId="1557" xr:uid="{00000000-0005-0000-0000-00002D020000}"/>
    <cellStyle name="20% - Énfasis4 29" xfId="438" xr:uid="{00000000-0005-0000-0000-00002E020000}"/>
    <cellStyle name="20% - Énfasis4 29 2" xfId="968" xr:uid="{00000000-0005-0000-0000-00002F020000}"/>
    <cellStyle name="20% - Énfasis4 29 2 2" xfId="2098" xr:uid="{00000000-0005-0000-0000-000030020000}"/>
    <cellStyle name="20% - Énfasis4 29 3" xfId="1569" xr:uid="{00000000-0005-0000-0000-000031020000}"/>
    <cellStyle name="20% - Énfasis4 3" xfId="96" xr:uid="{00000000-0005-0000-0000-000032020000}"/>
    <cellStyle name="20% - Énfasis4 3 2" xfId="626" xr:uid="{00000000-0005-0000-0000-000033020000}"/>
    <cellStyle name="20% - Énfasis4 3 2 2" xfId="1756" xr:uid="{00000000-0005-0000-0000-000034020000}"/>
    <cellStyle name="20% - Énfasis4 3 3" xfId="1227" xr:uid="{00000000-0005-0000-0000-000035020000}"/>
    <cellStyle name="20% - Énfasis4 30" xfId="449" xr:uid="{00000000-0005-0000-0000-000036020000}"/>
    <cellStyle name="20% - Énfasis4 30 2" xfId="979" xr:uid="{00000000-0005-0000-0000-000037020000}"/>
    <cellStyle name="20% - Énfasis4 30 2 2" xfId="2109" xr:uid="{00000000-0005-0000-0000-000038020000}"/>
    <cellStyle name="20% - Énfasis4 30 3" xfId="1580" xr:uid="{00000000-0005-0000-0000-000039020000}"/>
    <cellStyle name="20% - Énfasis4 31" xfId="458" xr:uid="{00000000-0005-0000-0000-00003A020000}"/>
    <cellStyle name="20% - Énfasis4 31 2" xfId="988" xr:uid="{00000000-0005-0000-0000-00003B020000}"/>
    <cellStyle name="20% - Énfasis4 31 2 2" xfId="2118" xr:uid="{00000000-0005-0000-0000-00003C020000}"/>
    <cellStyle name="20% - Énfasis4 31 3" xfId="1589" xr:uid="{00000000-0005-0000-0000-00003D020000}"/>
    <cellStyle name="20% - Énfasis4 32" xfId="472" xr:uid="{00000000-0005-0000-0000-00003E020000}"/>
    <cellStyle name="20% - Énfasis4 32 2" xfId="1002" xr:uid="{00000000-0005-0000-0000-00003F020000}"/>
    <cellStyle name="20% - Énfasis4 32 2 2" xfId="2132" xr:uid="{00000000-0005-0000-0000-000040020000}"/>
    <cellStyle name="20% - Énfasis4 32 3" xfId="1603" xr:uid="{00000000-0005-0000-0000-000041020000}"/>
    <cellStyle name="20% - Énfasis4 33" xfId="485" xr:uid="{00000000-0005-0000-0000-000042020000}"/>
    <cellStyle name="20% - Énfasis4 33 2" xfId="1015" xr:uid="{00000000-0005-0000-0000-000043020000}"/>
    <cellStyle name="20% - Énfasis4 33 2 2" xfId="2145" xr:uid="{00000000-0005-0000-0000-000044020000}"/>
    <cellStyle name="20% - Énfasis4 33 3" xfId="1616" xr:uid="{00000000-0005-0000-0000-000045020000}"/>
    <cellStyle name="20% - Énfasis4 34" xfId="504" xr:uid="{00000000-0005-0000-0000-000046020000}"/>
    <cellStyle name="20% - Énfasis4 34 2" xfId="1034" xr:uid="{00000000-0005-0000-0000-000047020000}"/>
    <cellStyle name="20% - Énfasis4 34 2 2" xfId="2164" xr:uid="{00000000-0005-0000-0000-000048020000}"/>
    <cellStyle name="20% - Énfasis4 34 3" xfId="1635" xr:uid="{00000000-0005-0000-0000-000049020000}"/>
    <cellStyle name="20% - Énfasis4 35" xfId="515" xr:uid="{00000000-0005-0000-0000-00004A020000}"/>
    <cellStyle name="20% - Énfasis4 35 2" xfId="1045" xr:uid="{00000000-0005-0000-0000-00004B020000}"/>
    <cellStyle name="20% - Énfasis4 35 2 2" xfId="2175" xr:uid="{00000000-0005-0000-0000-00004C020000}"/>
    <cellStyle name="20% - Énfasis4 35 3" xfId="1646" xr:uid="{00000000-0005-0000-0000-00004D020000}"/>
    <cellStyle name="20% - Énfasis4 36" xfId="524" xr:uid="{00000000-0005-0000-0000-00004E020000}"/>
    <cellStyle name="20% - Énfasis4 36 2" xfId="1054" xr:uid="{00000000-0005-0000-0000-00004F020000}"/>
    <cellStyle name="20% - Énfasis4 36 2 2" xfId="2184" xr:uid="{00000000-0005-0000-0000-000050020000}"/>
    <cellStyle name="20% - Énfasis4 36 3" xfId="1655" xr:uid="{00000000-0005-0000-0000-000051020000}"/>
    <cellStyle name="20% - Énfasis4 37" xfId="539" xr:uid="{00000000-0005-0000-0000-000052020000}"/>
    <cellStyle name="20% - Énfasis4 37 2" xfId="1069" xr:uid="{00000000-0005-0000-0000-000053020000}"/>
    <cellStyle name="20% - Énfasis4 37 2 2" xfId="2199" xr:uid="{00000000-0005-0000-0000-000054020000}"/>
    <cellStyle name="20% - Énfasis4 37 3" xfId="1670" xr:uid="{00000000-0005-0000-0000-000055020000}"/>
    <cellStyle name="20% - Énfasis4 38" xfId="553" xr:uid="{00000000-0005-0000-0000-000056020000}"/>
    <cellStyle name="20% - Énfasis4 38 2" xfId="1083" xr:uid="{00000000-0005-0000-0000-000057020000}"/>
    <cellStyle name="20% - Énfasis4 38 2 2" xfId="2213" xr:uid="{00000000-0005-0000-0000-000058020000}"/>
    <cellStyle name="20% - Énfasis4 38 3" xfId="1684" xr:uid="{00000000-0005-0000-0000-000059020000}"/>
    <cellStyle name="20% - Énfasis4 39" xfId="568" xr:uid="{00000000-0005-0000-0000-00005A020000}"/>
    <cellStyle name="20% - Énfasis4 39 2" xfId="1098" xr:uid="{00000000-0005-0000-0000-00005B020000}"/>
    <cellStyle name="20% - Énfasis4 39 2 2" xfId="2228" xr:uid="{00000000-0005-0000-0000-00005C020000}"/>
    <cellStyle name="20% - Énfasis4 39 3" xfId="1699" xr:uid="{00000000-0005-0000-0000-00005D020000}"/>
    <cellStyle name="20% - Énfasis4 4" xfId="109" xr:uid="{00000000-0005-0000-0000-00005E020000}"/>
    <cellStyle name="20% - Énfasis4 4 2" xfId="639" xr:uid="{00000000-0005-0000-0000-00005F020000}"/>
    <cellStyle name="20% - Énfasis4 4 2 2" xfId="1769" xr:uid="{00000000-0005-0000-0000-000060020000}"/>
    <cellStyle name="20% - Énfasis4 4 3" xfId="1240" xr:uid="{00000000-0005-0000-0000-000061020000}"/>
    <cellStyle name="20% - Énfasis4 40" xfId="1113" xr:uid="{00000000-0005-0000-0000-000062020000}"/>
    <cellStyle name="20% - Énfasis4 40 2" xfId="2243" xr:uid="{00000000-0005-0000-0000-000063020000}"/>
    <cellStyle name="20% - Énfasis4 41" xfId="586" xr:uid="{00000000-0005-0000-0000-000064020000}"/>
    <cellStyle name="20% - Énfasis4 41 2" xfId="1716" xr:uid="{00000000-0005-0000-0000-000065020000}"/>
    <cellStyle name="20% - Énfasis4 42" xfId="1187" xr:uid="{00000000-0005-0000-0000-000066020000}"/>
    <cellStyle name="20% - Énfasis4 5" xfId="122" xr:uid="{00000000-0005-0000-0000-000067020000}"/>
    <cellStyle name="20% - Énfasis4 5 2" xfId="652" xr:uid="{00000000-0005-0000-0000-000068020000}"/>
    <cellStyle name="20% - Énfasis4 5 2 2" xfId="1782" xr:uid="{00000000-0005-0000-0000-000069020000}"/>
    <cellStyle name="20% - Énfasis4 5 3" xfId="1253" xr:uid="{00000000-0005-0000-0000-00006A020000}"/>
    <cellStyle name="20% - Énfasis4 6" xfId="135" xr:uid="{00000000-0005-0000-0000-00006B020000}"/>
    <cellStyle name="20% - Énfasis4 6 2" xfId="665" xr:uid="{00000000-0005-0000-0000-00006C020000}"/>
    <cellStyle name="20% - Énfasis4 6 2 2" xfId="1795" xr:uid="{00000000-0005-0000-0000-00006D020000}"/>
    <cellStyle name="20% - Énfasis4 6 3" xfId="1266" xr:uid="{00000000-0005-0000-0000-00006E020000}"/>
    <cellStyle name="20% - Énfasis4 7" xfId="148" xr:uid="{00000000-0005-0000-0000-00006F020000}"/>
    <cellStyle name="20% - Énfasis4 7 2" xfId="678" xr:uid="{00000000-0005-0000-0000-000070020000}"/>
    <cellStyle name="20% - Énfasis4 7 2 2" xfId="1808" xr:uid="{00000000-0005-0000-0000-000071020000}"/>
    <cellStyle name="20% - Énfasis4 7 3" xfId="1279" xr:uid="{00000000-0005-0000-0000-000072020000}"/>
    <cellStyle name="20% - Énfasis4 8" xfId="161" xr:uid="{00000000-0005-0000-0000-000073020000}"/>
    <cellStyle name="20% - Énfasis4 8 2" xfId="691" xr:uid="{00000000-0005-0000-0000-000074020000}"/>
    <cellStyle name="20% - Énfasis4 8 2 2" xfId="1821" xr:uid="{00000000-0005-0000-0000-000075020000}"/>
    <cellStyle name="20% - Énfasis4 8 3" xfId="1292" xr:uid="{00000000-0005-0000-0000-000076020000}"/>
    <cellStyle name="20% - Énfasis4 9" xfId="174" xr:uid="{00000000-0005-0000-0000-000077020000}"/>
    <cellStyle name="20% - Énfasis4 9 2" xfId="704" xr:uid="{00000000-0005-0000-0000-000078020000}"/>
    <cellStyle name="20% - Énfasis4 9 2 2" xfId="1834" xr:uid="{00000000-0005-0000-0000-000079020000}"/>
    <cellStyle name="20% - Énfasis4 9 3" xfId="1305" xr:uid="{00000000-0005-0000-0000-00007A020000}"/>
    <cellStyle name="20% - Énfasis4_Balance Tributario dic 2018" xfId="1144" xr:uid="{00000000-0005-0000-0000-00007B020000}"/>
    <cellStyle name="20% - Énfasis5" xfId="54" xr:uid="{00000000-0005-0000-0000-00007C020000}"/>
    <cellStyle name="20% - Énfasis5 10" xfId="191" xr:uid="{00000000-0005-0000-0000-00007D020000}"/>
    <cellStyle name="20% - Énfasis5 10 2" xfId="721" xr:uid="{00000000-0005-0000-0000-00007E020000}"/>
    <cellStyle name="20% - Énfasis5 10 2 2" xfId="1851" xr:uid="{00000000-0005-0000-0000-00007F020000}"/>
    <cellStyle name="20% - Énfasis5 10 3" xfId="1322" xr:uid="{00000000-0005-0000-0000-000080020000}"/>
    <cellStyle name="20% - Énfasis5 11" xfId="204" xr:uid="{00000000-0005-0000-0000-000081020000}"/>
    <cellStyle name="20% - Énfasis5 11 2" xfId="734" xr:uid="{00000000-0005-0000-0000-000082020000}"/>
    <cellStyle name="20% - Énfasis5 11 2 2" xfId="1864" xr:uid="{00000000-0005-0000-0000-000083020000}"/>
    <cellStyle name="20% - Énfasis5 11 3" xfId="1335" xr:uid="{00000000-0005-0000-0000-000084020000}"/>
    <cellStyle name="20% - Énfasis5 12" xfId="217" xr:uid="{00000000-0005-0000-0000-000085020000}"/>
    <cellStyle name="20% - Énfasis5 12 2" xfId="747" xr:uid="{00000000-0005-0000-0000-000086020000}"/>
    <cellStyle name="20% - Énfasis5 12 2 2" xfId="1877" xr:uid="{00000000-0005-0000-0000-000087020000}"/>
    <cellStyle name="20% - Énfasis5 12 3" xfId="1348" xr:uid="{00000000-0005-0000-0000-000088020000}"/>
    <cellStyle name="20% - Énfasis5 13" xfId="230" xr:uid="{00000000-0005-0000-0000-000089020000}"/>
    <cellStyle name="20% - Énfasis5 13 2" xfId="760" xr:uid="{00000000-0005-0000-0000-00008A020000}"/>
    <cellStyle name="20% - Énfasis5 13 2 2" xfId="1890" xr:uid="{00000000-0005-0000-0000-00008B020000}"/>
    <cellStyle name="20% - Énfasis5 13 3" xfId="1361" xr:uid="{00000000-0005-0000-0000-00008C020000}"/>
    <cellStyle name="20% - Énfasis5 14" xfId="242" xr:uid="{00000000-0005-0000-0000-00008D020000}"/>
    <cellStyle name="20% - Énfasis5 14 2" xfId="772" xr:uid="{00000000-0005-0000-0000-00008E020000}"/>
    <cellStyle name="20% - Énfasis5 14 2 2" xfId="1902" xr:uid="{00000000-0005-0000-0000-00008F020000}"/>
    <cellStyle name="20% - Énfasis5 14 3" xfId="1373" xr:uid="{00000000-0005-0000-0000-000090020000}"/>
    <cellStyle name="20% - Énfasis5 15" xfId="254" xr:uid="{00000000-0005-0000-0000-000091020000}"/>
    <cellStyle name="20% - Énfasis5 15 2" xfId="784" xr:uid="{00000000-0005-0000-0000-000092020000}"/>
    <cellStyle name="20% - Énfasis5 15 2 2" xfId="1914" xr:uid="{00000000-0005-0000-0000-000093020000}"/>
    <cellStyle name="20% - Énfasis5 15 3" xfId="1385" xr:uid="{00000000-0005-0000-0000-000094020000}"/>
    <cellStyle name="20% - Énfasis5 16" xfId="264" xr:uid="{00000000-0005-0000-0000-000095020000}"/>
    <cellStyle name="20% - Énfasis5 16 2" xfId="794" xr:uid="{00000000-0005-0000-0000-000096020000}"/>
    <cellStyle name="20% - Énfasis5 16 2 2" xfId="1924" xr:uid="{00000000-0005-0000-0000-000097020000}"/>
    <cellStyle name="20% - Énfasis5 16 3" xfId="1395" xr:uid="{00000000-0005-0000-0000-000098020000}"/>
    <cellStyle name="20% - Énfasis5 17" xfId="272" xr:uid="{00000000-0005-0000-0000-000099020000}"/>
    <cellStyle name="20% - Énfasis5 17 2" xfId="802" xr:uid="{00000000-0005-0000-0000-00009A020000}"/>
    <cellStyle name="20% - Énfasis5 17 2 2" xfId="1932" xr:uid="{00000000-0005-0000-0000-00009B020000}"/>
    <cellStyle name="20% - Énfasis5 17 3" xfId="1403" xr:uid="{00000000-0005-0000-0000-00009C020000}"/>
    <cellStyle name="20% - Énfasis5 18" xfId="297" xr:uid="{00000000-0005-0000-0000-00009D020000}"/>
    <cellStyle name="20% - Énfasis5 18 2" xfId="827" xr:uid="{00000000-0005-0000-0000-00009E020000}"/>
    <cellStyle name="20% - Énfasis5 18 2 2" xfId="1957" xr:uid="{00000000-0005-0000-0000-00009F020000}"/>
    <cellStyle name="20% - Énfasis5 18 3" xfId="1428" xr:uid="{00000000-0005-0000-0000-0000A0020000}"/>
    <cellStyle name="20% - Énfasis5 19" xfId="310" xr:uid="{00000000-0005-0000-0000-0000A1020000}"/>
    <cellStyle name="20% - Énfasis5 19 2" xfId="840" xr:uid="{00000000-0005-0000-0000-0000A2020000}"/>
    <cellStyle name="20% - Énfasis5 19 2 2" xfId="1970" xr:uid="{00000000-0005-0000-0000-0000A3020000}"/>
    <cellStyle name="20% - Énfasis5 19 3" xfId="1441" xr:uid="{00000000-0005-0000-0000-0000A4020000}"/>
    <cellStyle name="20% - Énfasis5 2" xfId="77" xr:uid="{00000000-0005-0000-0000-0000A5020000}"/>
    <cellStyle name="20% - Énfasis5 2 2" xfId="607" xr:uid="{00000000-0005-0000-0000-0000A6020000}"/>
    <cellStyle name="20% - Énfasis5 2 2 2" xfId="1737" xr:uid="{00000000-0005-0000-0000-0000A7020000}"/>
    <cellStyle name="20% - Énfasis5 2 3" xfId="1208" xr:uid="{00000000-0005-0000-0000-0000A8020000}"/>
    <cellStyle name="20% - Énfasis5 20" xfId="324" xr:uid="{00000000-0005-0000-0000-0000A9020000}"/>
    <cellStyle name="20% - Énfasis5 20 2" xfId="854" xr:uid="{00000000-0005-0000-0000-0000AA020000}"/>
    <cellStyle name="20% - Énfasis5 20 2 2" xfId="1984" xr:uid="{00000000-0005-0000-0000-0000AB020000}"/>
    <cellStyle name="20% - Énfasis5 20 3" xfId="1455" xr:uid="{00000000-0005-0000-0000-0000AC020000}"/>
    <cellStyle name="20% - Énfasis5 21" xfId="337" xr:uid="{00000000-0005-0000-0000-0000AD020000}"/>
    <cellStyle name="20% - Énfasis5 21 2" xfId="867" xr:uid="{00000000-0005-0000-0000-0000AE020000}"/>
    <cellStyle name="20% - Énfasis5 21 2 2" xfId="1997" xr:uid="{00000000-0005-0000-0000-0000AF020000}"/>
    <cellStyle name="20% - Énfasis5 21 3" xfId="1468" xr:uid="{00000000-0005-0000-0000-0000B0020000}"/>
    <cellStyle name="20% - Énfasis5 22" xfId="350" xr:uid="{00000000-0005-0000-0000-0000B1020000}"/>
    <cellStyle name="20% - Énfasis5 22 2" xfId="880" xr:uid="{00000000-0005-0000-0000-0000B2020000}"/>
    <cellStyle name="20% - Énfasis5 22 2 2" xfId="2010" xr:uid="{00000000-0005-0000-0000-0000B3020000}"/>
    <cellStyle name="20% - Énfasis5 22 3" xfId="1481" xr:uid="{00000000-0005-0000-0000-0000B4020000}"/>
    <cellStyle name="20% - Énfasis5 23" xfId="364" xr:uid="{00000000-0005-0000-0000-0000B5020000}"/>
    <cellStyle name="20% - Énfasis5 23 2" xfId="894" xr:uid="{00000000-0005-0000-0000-0000B6020000}"/>
    <cellStyle name="20% - Énfasis5 23 2 2" xfId="2024" xr:uid="{00000000-0005-0000-0000-0000B7020000}"/>
    <cellStyle name="20% - Énfasis5 23 3" xfId="1495" xr:uid="{00000000-0005-0000-0000-0000B8020000}"/>
    <cellStyle name="20% - Énfasis5 24" xfId="375" xr:uid="{00000000-0005-0000-0000-0000B9020000}"/>
    <cellStyle name="20% - Énfasis5 24 2" xfId="905" xr:uid="{00000000-0005-0000-0000-0000BA020000}"/>
    <cellStyle name="20% - Énfasis5 24 2 2" xfId="2035" xr:uid="{00000000-0005-0000-0000-0000BB020000}"/>
    <cellStyle name="20% - Énfasis5 24 3" xfId="1506" xr:uid="{00000000-0005-0000-0000-0000BC020000}"/>
    <cellStyle name="20% - Énfasis5 25" xfId="390" xr:uid="{00000000-0005-0000-0000-0000BD020000}"/>
    <cellStyle name="20% - Énfasis5 25 2" xfId="920" xr:uid="{00000000-0005-0000-0000-0000BE020000}"/>
    <cellStyle name="20% - Énfasis5 25 2 2" xfId="2050" xr:uid="{00000000-0005-0000-0000-0000BF020000}"/>
    <cellStyle name="20% - Énfasis5 25 3" xfId="1521" xr:uid="{00000000-0005-0000-0000-0000C0020000}"/>
    <cellStyle name="20% - Énfasis5 26" xfId="403" xr:uid="{00000000-0005-0000-0000-0000C1020000}"/>
    <cellStyle name="20% - Énfasis5 26 2" xfId="933" xr:uid="{00000000-0005-0000-0000-0000C2020000}"/>
    <cellStyle name="20% - Énfasis5 26 2 2" xfId="2063" xr:uid="{00000000-0005-0000-0000-0000C3020000}"/>
    <cellStyle name="20% - Énfasis5 26 3" xfId="1534" xr:uid="{00000000-0005-0000-0000-0000C4020000}"/>
    <cellStyle name="20% - Énfasis5 27" xfId="417" xr:uid="{00000000-0005-0000-0000-0000C5020000}"/>
    <cellStyle name="20% - Énfasis5 27 2" xfId="947" xr:uid="{00000000-0005-0000-0000-0000C6020000}"/>
    <cellStyle name="20% - Énfasis5 27 2 2" xfId="2077" xr:uid="{00000000-0005-0000-0000-0000C7020000}"/>
    <cellStyle name="20% - Énfasis5 27 3" xfId="1548" xr:uid="{00000000-0005-0000-0000-0000C8020000}"/>
    <cellStyle name="20% - Énfasis5 28" xfId="430" xr:uid="{00000000-0005-0000-0000-0000C9020000}"/>
    <cellStyle name="20% - Énfasis5 28 2" xfId="960" xr:uid="{00000000-0005-0000-0000-0000CA020000}"/>
    <cellStyle name="20% - Énfasis5 28 2 2" xfId="2090" xr:uid="{00000000-0005-0000-0000-0000CB020000}"/>
    <cellStyle name="20% - Énfasis5 28 3" xfId="1561" xr:uid="{00000000-0005-0000-0000-0000CC020000}"/>
    <cellStyle name="20% - Énfasis5 29" xfId="442" xr:uid="{00000000-0005-0000-0000-0000CD020000}"/>
    <cellStyle name="20% - Énfasis5 29 2" xfId="972" xr:uid="{00000000-0005-0000-0000-0000CE020000}"/>
    <cellStyle name="20% - Énfasis5 29 2 2" xfId="2102" xr:uid="{00000000-0005-0000-0000-0000CF020000}"/>
    <cellStyle name="20% - Énfasis5 29 3" xfId="1573" xr:uid="{00000000-0005-0000-0000-0000D0020000}"/>
    <cellStyle name="20% - Énfasis5 3" xfId="100" xr:uid="{00000000-0005-0000-0000-0000D1020000}"/>
    <cellStyle name="20% - Énfasis5 3 2" xfId="630" xr:uid="{00000000-0005-0000-0000-0000D2020000}"/>
    <cellStyle name="20% - Énfasis5 3 2 2" xfId="1760" xr:uid="{00000000-0005-0000-0000-0000D3020000}"/>
    <cellStyle name="20% - Énfasis5 3 3" xfId="1231" xr:uid="{00000000-0005-0000-0000-0000D4020000}"/>
    <cellStyle name="20% - Énfasis5 30" xfId="452" xr:uid="{00000000-0005-0000-0000-0000D5020000}"/>
    <cellStyle name="20% - Énfasis5 30 2" xfId="982" xr:uid="{00000000-0005-0000-0000-0000D6020000}"/>
    <cellStyle name="20% - Énfasis5 30 2 2" xfId="2112" xr:uid="{00000000-0005-0000-0000-0000D7020000}"/>
    <cellStyle name="20% - Énfasis5 30 3" xfId="1583" xr:uid="{00000000-0005-0000-0000-0000D8020000}"/>
    <cellStyle name="20% - Énfasis5 31" xfId="460" xr:uid="{00000000-0005-0000-0000-0000D9020000}"/>
    <cellStyle name="20% - Énfasis5 31 2" xfId="990" xr:uid="{00000000-0005-0000-0000-0000DA020000}"/>
    <cellStyle name="20% - Énfasis5 31 2 2" xfId="2120" xr:uid="{00000000-0005-0000-0000-0000DB020000}"/>
    <cellStyle name="20% - Énfasis5 31 3" xfId="1591" xr:uid="{00000000-0005-0000-0000-0000DC020000}"/>
    <cellStyle name="20% - Énfasis5 32" xfId="474" xr:uid="{00000000-0005-0000-0000-0000DD020000}"/>
    <cellStyle name="20% - Énfasis5 32 2" xfId="1004" xr:uid="{00000000-0005-0000-0000-0000DE020000}"/>
    <cellStyle name="20% - Énfasis5 32 2 2" xfId="2134" xr:uid="{00000000-0005-0000-0000-0000DF020000}"/>
    <cellStyle name="20% - Énfasis5 32 3" xfId="1605" xr:uid="{00000000-0005-0000-0000-0000E0020000}"/>
    <cellStyle name="20% - Énfasis5 33" xfId="487" xr:uid="{00000000-0005-0000-0000-0000E1020000}"/>
    <cellStyle name="20% - Énfasis5 33 2" xfId="1017" xr:uid="{00000000-0005-0000-0000-0000E2020000}"/>
    <cellStyle name="20% - Énfasis5 33 2 2" xfId="2147" xr:uid="{00000000-0005-0000-0000-0000E3020000}"/>
    <cellStyle name="20% - Énfasis5 33 3" xfId="1618" xr:uid="{00000000-0005-0000-0000-0000E4020000}"/>
    <cellStyle name="20% - Énfasis5 34" xfId="508" xr:uid="{00000000-0005-0000-0000-0000E5020000}"/>
    <cellStyle name="20% - Énfasis5 34 2" xfId="1038" xr:uid="{00000000-0005-0000-0000-0000E6020000}"/>
    <cellStyle name="20% - Énfasis5 34 2 2" xfId="2168" xr:uid="{00000000-0005-0000-0000-0000E7020000}"/>
    <cellStyle name="20% - Énfasis5 34 3" xfId="1639" xr:uid="{00000000-0005-0000-0000-0000E8020000}"/>
    <cellStyle name="20% - Énfasis5 35" xfId="518" xr:uid="{00000000-0005-0000-0000-0000E9020000}"/>
    <cellStyle name="20% - Énfasis5 35 2" xfId="1048" xr:uid="{00000000-0005-0000-0000-0000EA020000}"/>
    <cellStyle name="20% - Énfasis5 35 2 2" xfId="2178" xr:uid="{00000000-0005-0000-0000-0000EB020000}"/>
    <cellStyle name="20% - Énfasis5 35 3" xfId="1649" xr:uid="{00000000-0005-0000-0000-0000EC020000}"/>
    <cellStyle name="20% - Énfasis5 36" xfId="526" xr:uid="{00000000-0005-0000-0000-0000ED020000}"/>
    <cellStyle name="20% - Énfasis5 36 2" xfId="1056" xr:uid="{00000000-0005-0000-0000-0000EE020000}"/>
    <cellStyle name="20% - Énfasis5 36 2 2" xfId="2186" xr:uid="{00000000-0005-0000-0000-0000EF020000}"/>
    <cellStyle name="20% - Énfasis5 36 3" xfId="1657" xr:uid="{00000000-0005-0000-0000-0000F0020000}"/>
    <cellStyle name="20% - Énfasis5 37" xfId="541" xr:uid="{00000000-0005-0000-0000-0000F1020000}"/>
    <cellStyle name="20% - Énfasis5 37 2" xfId="1071" xr:uid="{00000000-0005-0000-0000-0000F2020000}"/>
    <cellStyle name="20% - Énfasis5 37 2 2" xfId="2201" xr:uid="{00000000-0005-0000-0000-0000F3020000}"/>
    <cellStyle name="20% - Énfasis5 37 3" xfId="1672" xr:uid="{00000000-0005-0000-0000-0000F4020000}"/>
    <cellStyle name="20% - Énfasis5 38" xfId="555" xr:uid="{00000000-0005-0000-0000-0000F5020000}"/>
    <cellStyle name="20% - Énfasis5 38 2" xfId="1085" xr:uid="{00000000-0005-0000-0000-0000F6020000}"/>
    <cellStyle name="20% - Énfasis5 38 2 2" xfId="2215" xr:uid="{00000000-0005-0000-0000-0000F7020000}"/>
    <cellStyle name="20% - Énfasis5 38 3" xfId="1686" xr:uid="{00000000-0005-0000-0000-0000F8020000}"/>
    <cellStyle name="20% - Énfasis5 39" xfId="570" xr:uid="{00000000-0005-0000-0000-0000F9020000}"/>
    <cellStyle name="20% - Énfasis5 39 2" xfId="1100" xr:uid="{00000000-0005-0000-0000-0000FA020000}"/>
    <cellStyle name="20% - Énfasis5 39 2 2" xfId="2230" xr:uid="{00000000-0005-0000-0000-0000FB020000}"/>
    <cellStyle name="20% - Énfasis5 39 3" xfId="1701" xr:uid="{00000000-0005-0000-0000-0000FC020000}"/>
    <cellStyle name="20% - Énfasis5 4" xfId="113" xr:uid="{00000000-0005-0000-0000-0000FD020000}"/>
    <cellStyle name="20% - Énfasis5 4 2" xfId="643" xr:uid="{00000000-0005-0000-0000-0000FE020000}"/>
    <cellStyle name="20% - Énfasis5 4 2 2" xfId="1773" xr:uid="{00000000-0005-0000-0000-0000FF020000}"/>
    <cellStyle name="20% - Énfasis5 4 3" xfId="1244" xr:uid="{00000000-0005-0000-0000-000000030000}"/>
    <cellStyle name="20% - Énfasis5 40" xfId="1115" xr:uid="{00000000-0005-0000-0000-000001030000}"/>
    <cellStyle name="20% - Énfasis5 40 2" xfId="2245" xr:uid="{00000000-0005-0000-0000-000002030000}"/>
    <cellStyle name="20% - Énfasis5 41" xfId="588" xr:uid="{00000000-0005-0000-0000-000003030000}"/>
    <cellStyle name="20% - Énfasis5 41 2" xfId="1718" xr:uid="{00000000-0005-0000-0000-000004030000}"/>
    <cellStyle name="20% - Énfasis5 42" xfId="1189" xr:uid="{00000000-0005-0000-0000-000005030000}"/>
    <cellStyle name="20% - Énfasis5 5" xfId="126" xr:uid="{00000000-0005-0000-0000-000006030000}"/>
    <cellStyle name="20% - Énfasis5 5 2" xfId="656" xr:uid="{00000000-0005-0000-0000-000007030000}"/>
    <cellStyle name="20% - Énfasis5 5 2 2" xfId="1786" xr:uid="{00000000-0005-0000-0000-000008030000}"/>
    <cellStyle name="20% - Énfasis5 5 3" xfId="1257" xr:uid="{00000000-0005-0000-0000-000009030000}"/>
    <cellStyle name="20% - Énfasis5 6" xfId="139" xr:uid="{00000000-0005-0000-0000-00000A030000}"/>
    <cellStyle name="20% - Énfasis5 6 2" xfId="669" xr:uid="{00000000-0005-0000-0000-00000B030000}"/>
    <cellStyle name="20% - Énfasis5 6 2 2" xfId="1799" xr:uid="{00000000-0005-0000-0000-00000C030000}"/>
    <cellStyle name="20% - Énfasis5 6 3" xfId="1270" xr:uid="{00000000-0005-0000-0000-00000D030000}"/>
    <cellStyle name="20% - Énfasis5 7" xfId="152" xr:uid="{00000000-0005-0000-0000-00000E030000}"/>
    <cellStyle name="20% - Énfasis5 7 2" xfId="682" xr:uid="{00000000-0005-0000-0000-00000F030000}"/>
    <cellStyle name="20% - Énfasis5 7 2 2" xfId="1812" xr:uid="{00000000-0005-0000-0000-000010030000}"/>
    <cellStyle name="20% - Énfasis5 7 3" xfId="1283" xr:uid="{00000000-0005-0000-0000-000011030000}"/>
    <cellStyle name="20% - Énfasis5 8" xfId="165" xr:uid="{00000000-0005-0000-0000-000012030000}"/>
    <cellStyle name="20% - Énfasis5 8 2" xfId="695" xr:uid="{00000000-0005-0000-0000-000013030000}"/>
    <cellStyle name="20% - Énfasis5 8 2 2" xfId="1825" xr:uid="{00000000-0005-0000-0000-000014030000}"/>
    <cellStyle name="20% - Énfasis5 8 3" xfId="1296" xr:uid="{00000000-0005-0000-0000-000015030000}"/>
    <cellStyle name="20% - Énfasis5 9" xfId="178" xr:uid="{00000000-0005-0000-0000-000016030000}"/>
    <cellStyle name="20% - Énfasis5 9 2" xfId="708" xr:uid="{00000000-0005-0000-0000-000017030000}"/>
    <cellStyle name="20% - Énfasis5 9 2 2" xfId="1838" xr:uid="{00000000-0005-0000-0000-000018030000}"/>
    <cellStyle name="20% - Énfasis5 9 3" xfId="1309" xr:uid="{00000000-0005-0000-0000-000019030000}"/>
    <cellStyle name="20% - Énfasis5_Balance Tributario dic 2018" xfId="1145" xr:uid="{00000000-0005-0000-0000-00001A030000}"/>
    <cellStyle name="20% - Énfasis6" xfId="58" xr:uid="{00000000-0005-0000-0000-00001B030000}"/>
    <cellStyle name="20% - Énfasis6 10" xfId="194" xr:uid="{00000000-0005-0000-0000-00001C030000}"/>
    <cellStyle name="20% - Énfasis6 10 2" xfId="724" xr:uid="{00000000-0005-0000-0000-00001D030000}"/>
    <cellStyle name="20% - Énfasis6 10 2 2" xfId="1854" xr:uid="{00000000-0005-0000-0000-00001E030000}"/>
    <cellStyle name="20% - Énfasis6 10 3" xfId="1325" xr:uid="{00000000-0005-0000-0000-00001F030000}"/>
    <cellStyle name="20% - Énfasis6 11" xfId="207" xr:uid="{00000000-0005-0000-0000-000020030000}"/>
    <cellStyle name="20% - Énfasis6 11 2" xfId="737" xr:uid="{00000000-0005-0000-0000-000021030000}"/>
    <cellStyle name="20% - Énfasis6 11 2 2" xfId="1867" xr:uid="{00000000-0005-0000-0000-000022030000}"/>
    <cellStyle name="20% - Énfasis6 11 3" xfId="1338" xr:uid="{00000000-0005-0000-0000-000023030000}"/>
    <cellStyle name="20% - Énfasis6 12" xfId="220" xr:uid="{00000000-0005-0000-0000-000024030000}"/>
    <cellStyle name="20% - Énfasis6 12 2" xfId="750" xr:uid="{00000000-0005-0000-0000-000025030000}"/>
    <cellStyle name="20% - Énfasis6 12 2 2" xfId="1880" xr:uid="{00000000-0005-0000-0000-000026030000}"/>
    <cellStyle name="20% - Énfasis6 12 3" xfId="1351" xr:uid="{00000000-0005-0000-0000-000027030000}"/>
    <cellStyle name="20% - Énfasis6 13" xfId="233" xr:uid="{00000000-0005-0000-0000-000028030000}"/>
    <cellStyle name="20% - Énfasis6 13 2" xfId="763" xr:uid="{00000000-0005-0000-0000-000029030000}"/>
    <cellStyle name="20% - Énfasis6 13 2 2" xfId="1893" xr:uid="{00000000-0005-0000-0000-00002A030000}"/>
    <cellStyle name="20% - Énfasis6 13 3" xfId="1364" xr:uid="{00000000-0005-0000-0000-00002B030000}"/>
    <cellStyle name="20% - Énfasis6 14" xfId="245" xr:uid="{00000000-0005-0000-0000-00002C030000}"/>
    <cellStyle name="20% - Énfasis6 14 2" xfId="775" xr:uid="{00000000-0005-0000-0000-00002D030000}"/>
    <cellStyle name="20% - Énfasis6 14 2 2" xfId="1905" xr:uid="{00000000-0005-0000-0000-00002E030000}"/>
    <cellStyle name="20% - Énfasis6 14 3" xfId="1376" xr:uid="{00000000-0005-0000-0000-00002F030000}"/>
    <cellStyle name="20% - Énfasis6 15" xfId="256" xr:uid="{00000000-0005-0000-0000-000030030000}"/>
    <cellStyle name="20% - Énfasis6 15 2" xfId="786" xr:uid="{00000000-0005-0000-0000-000031030000}"/>
    <cellStyle name="20% - Énfasis6 15 2 2" xfId="1916" xr:uid="{00000000-0005-0000-0000-000032030000}"/>
    <cellStyle name="20% - Énfasis6 15 3" xfId="1387" xr:uid="{00000000-0005-0000-0000-000033030000}"/>
    <cellStyle name="20% - Énfasis6 16" xfId="266" xr:uid="{00000000-0005-0000-0000-000034030000}"/>
    <cellStyle name="20% - Énfasis6 16 2" xfId="796" xr:uid="{00000000-0005-0000-0000-000035030000}"/>
    <cellStyle name="20% - Énfasis6 16 2 2" xfId="1926" xr:uid="{00000000-0005-0000-0000-000036030000}"/>
    <cellStyle name="20% - Énfasis6 16 3" xfId="1397" xr:uid="{00000000-0005-0000-0000-000037030000}"/>
    <cellStyle name="20% - Énfasis6 17" xfId="274" xr:uid="{00000000-0005-0000-0000-000038030000}"/>
    <cellStyle name="20% - Énfasis6 17 2" xfId="804" xr:uid="{00000000-0005-0000-0000-000039030000}"/>
    <cellStyle name="20% - Énfasis6 17 2 2" xfId="1934" xr:uid="{00000000-0005-0000-0000-00003A030000}"/>
    <cellStyle name="20% - Énfasis6 17 3" xfId="1405" xr:uid="{00000000-0005-0000-0000-00003B030000}"/>
    <cellStyle name="20% - Énfasis6 18" xfId="300" xr:uid="{00000000-0005-0000-0000-00003C030000}"/>
    <cellStyle name="20% - Énfasis6 18 2" xfId="830" xr:uid="{00000000-0005-0000-0000-00003D030000}"/>
    <cellStyle name="20% - Énfasis6 18 2 2" xfId="1960" xr:uid="{00000000-0005-0000-0000-00003E030000}"/>
    <cellStyle name="20% - Énfasis6 18 3" xfId="1431" xr:uid="{00000000-0005-0000-0000-00003F030000}"/>
    <cellStyle name="20% - Énfasis6 19" xfId="313" xr:uid="{00000000-0005-0000-0000-000040030000}"/>
    <cellStyle name="20% - Énfasis6 19 2" xfId="843" xr:uid="{00000000-0005-0000-0000-000041030000}"/>
    <cellStyle name="20% - Énfasis6 19 2 2" xfId="1973" xr:uid="{00000000-0005-0000-0000-000042030000}"/>
    <cellStyle name="20% - Énfasis6 19 3" xfId="1444" xr:uid="{00000000-0005-0000-0000-000043030000}"/>
    <cellStyle name="20% - Énfasis6 2" xfId="79" xr:uid="{00000000-0005-0000-0000-000044030000}"/>
    <cellStyle name="20% - Énfasis6 2 2" xfId="609" xr:uid="{00000000-0005-0000-0000-000045030000}"/>
    <cellStyle name="20% - Énfasis6 2 2 2" xfId="1739" xr:uid="{00000000-0005-0000-0000-000046030000}"/>
    <cellStyle name="20% - Énfasis6 2 3" xfId="1210" xr:uid="{00000000-0005-0000-0000-000047030000}"/>
    <cellStyle name="20% - Énfasis6 20" xfId="327" xr:uid="{00000000-0005-0000-0000-000048030000}"/>
    <cellStyle name="20% - Énfasis6 20 2" xfId="857" xr:uid="{00000000-0005-0000-0000-000049030000}"/>
    <cellStyle name="20% - Énfasis6 20 2 2" xfId="1987" xr:uid="{00000000-0005-0000-0000-00004A030000}"/>
    <cellStyle name="20% - Énfasis6 20 3" xfId="1458" xr:uid="{00000000-0005-0000-0000-00004B030000}"/>
    <cellStyle name="20% - Énfasis6 21" xfId="341" xr:uid="{00000000-0005-0000-0000-00004C030000}"/>
    <cellStyle name="20% - Énfasis6 21 2" xfId="871" xr:uid="{00000000-0005-0000-0000-00004D030000}"/>
    <cellStyle name="20% - Énfasis6 21 2 2" xfId="2001" xr:uid="{00000000-0005-0000-0000-00004E030000}"/>
    <cellStyle name="20% - Énfasis6 21 3" xfId="1472" xr:uid="{00000000-0005-0000-0000-00004F030000}"/>
    <cellStyle name="20% - Énfasis6 22" xfId="353" xr:uid="{00000000-0005-0000-0000-000050030000}"/>
    <cellStyle name="20% - Énfasis6 22 2" xfId="883" xr:uid="{00000000-0005-0000-0000-000051030000}"/>
    <cellStyle name="20% - Énfasis6 22 2 2" xfId="2013" xr:uid="{00000000-0005-0000-0000-000052030000}"/>
    <cellStyle name="20% - Énfasis6 22 3" xfId="1484" xr:uid="{00000000-0005-0000-0000-000053030000}"/>
    <cellStyle name="20% - Énfasis6 23" xfId="366" xr:uid="{00000000-0005-0000-0000-000054030000}"/>
    <cellStyle name="20% - Énfasis6 23 2" xfId="896" xr:uid="{00000000-0005-0000-0000-000055030000}"/>
    <cellStyle name="20% - Énfasis6 23 2 2" xfId="2026" xr:uid="{00000000-0005-0000-0000-000056030000}"/>
    <cellStyle name="20% - Énfasis6 23 3" xfId="1497" xr:uid="{00000000-0005-0000-0000-000057030000}"/>
    <cellStyle name="20% - Énfasis6 24" xfId="378" xr:uid="{00000000-0005-0000-0000-000058030000}"/>
    <cellStyle name="20% - Énfasis6 24 2" xfId="908" xr:uid="{00000000-0005-0000-0000-000059030000}"/>
    <cellStyle name="20% - Énfasis6 24 2 2" xfId="2038" xr:uid="{00000000-0005-0000-0000-00005A030000}"/>
    <cellStyle name="20% - Énfasis6 24 3" xfId="1509" xr:uid="{00000000-0005-0000-0000-00005B030000}"/>
    <cellStyle name="20% - Énfasis6 25" xfId="393" xr:uid="{00000000-0005-0000-0000-00005C030000}"/>
    <cellStyle name="20% - Énfasis6 25 2" xfId="923" xr:uid="{00000000-0005-0000-0000-00005D030000}"/>
    <cellStyle name="20% - Énfasis6 25 2 2" xfId="2053" xr:uid="{00000000-0005-0000-0000-00005E030000}"/>
    <cellStyle name="20% - Énfasis6 25 3" xfId="1524" xr:uid="{00000000-0005-0000-0000-00005F030000}"/>
    <cellStyle name="20% - Énfasis6 26" xfId="406" xr:uid="{00000000-0005-0000-0000-000060030000}"/>
    <cellStyle name="20% - Énfasis6 26 2" xfId="936" xr:uid="{00000000-0005-0000-0000-000061030000}"/>
    <cellStyle name="20% - Énfasis6 26 2 2" xfId="2066" xr:uid="{00000000-0005-0000-0000-000062030000}"/>
    <cellStyle name="20% - Énfasis6 26 3" xfId="1537" xr:uid="{00000000-0005-0000-0000-000063030000}"/>
    <cellStyle name="20% - Énfasis6 27" xfId="420" xr:uid="{00000000-0005-0000-0000-000064030000}"/>
    <cellStyle name="20% - Énfasis6 27 2" xfId="950" xr:uid="{00000000-0005-0000-0000-000065030000}"/>
    <cellStyle name="20% - Énfasis6 27 2 2" xfId="2080" xr:uid="{00000000-0005-0000-0000-000066030000}"/>
    <cellStyle name="20% - Énfasis6 27 3" xfId="1551" xr:uid="{00000000-0005-0000-0000-000067030000}"/>
    <cellStyle name="20% - Énfasis6 28" xfId="433" xr:uid="{00000000-0005-0000-0000-000068030000}"/>
    <cellStyle name="20% - Énfasis6 28 2" xfId="963" xr:uid="{00000000-0005-0000-0000-000069030000}"/>
    <cellStyle name="20% - Énfasis6 28 2 2" xfId="2093" xr:uid="{00000000-0005-0000-0000-00006A030000}"/>
    <cellStyle name="20% - Énfasis6 28 3" xfId="1564" xr:uid="{00000000-0005-0000-0000-00006B030000}"/>
    <cellStyle name="20% - Énfasis6 29" xfId="444" xr:uid="{00000000-0005-0000-0000-00006C030000}"/>
    <cellStyle name="20% - Énfasis6 29 2" xfId="974" xr:uid="{00000000-0005-0000-0000-00006D030000}"/>
    <cellStyle name="20% - Énfasis6 29 2 2" xfId="2104" xr:uid="{00000000-0005-0000-0000-00006E030000}"/>
    <cellStyle name="20% - Énfasis6 29 3" xfId="1575" xr:uid="{00000000-0005-0000-0000-00006F030000}"/>
    <cellStyle name="20% - Énfasis6 3" xfId="103" xr:uid="{00000000-0005-0000-0000-000070030000}"/>
    <cellStyle name="20% - Énfasis6 3 2" xfId="633" xr:uid="{00000000-0005-0000-0000-000071030000}"/>
    <cellStyle name="20% - Énfasis6 3 2 2" xfId="1763" xr:uid="{00000000-0005-0000-0000-000072030000}"/>
    <cellStyle name="20% - Énfasis6 3 3" xfId="1234" xr:uid="{00000000-0005-0000-0000-000073030000}"/>
    <cellStyle name="20% - Énfasis6 30" xfId="454" xr:uid="{00000000-0005-0000-0000-000074030000}"/>
    <cellStyle name="20% - Énfasis6 30 2" xfId="984" xr:uid="{00000000-0005-0000-0000-000075030000}"/>
    <cellStyle name="20% - Énfasis6 30 2 2" xfId="2114" xr:uid="{00000000-0005-0000-0000-000076030000}"/>
    <cellStyle name="20% - Énfasis6 30 3" xfId="1585" xr:uid="{00000000-0005-0000-0000-000077030000}"/>
    <cellStyle name="20% - Énfasis6 31" xfId="462" xr:uid="{00000000-0005-0000-0000-000078030000}"/>
    <cellStyle name="20% - Énfasis6 31 2" xfId="992" xr:uid="{00000000-0005-0000-0000-000079030000}"/>
    <cellStyle name="20% - Énfasis6 31 2 2" xfId="2122" xr:uid="{00000000-0005-0000-0000-00007A030000}"/>
    <cellStyle name="20% - Énfasis6 31 3" xfId="1593" xr:uid="{00000000-0005-0000-0000-00007B030000}"/>
    <cellStyle name="20% - Énfasis6 32" xfId="476" xr:uid="{00000000-0005-0000-0000-00007C030000}"/>
    <cellStyle name="20% - Énfasis6 32 2" xfId="1006" xr:uid="{00000000-0005-0000-0000-00007D030000}"/>
    <cellStyle name="20% - Énfasis6 32 2 2" xfId="2136" xr:uid="{00000000-0005-0000-0000-00007E030000}"/>
    <cellStyle name="20% - Énfasis6 32 3" xfId="1607" xr:uid="{00000000-0005-0000-0000-00007F030000}"/>
    <cellStyle name="20% - Énfasis6 33" xfId="489" xr:uid="{00000000-0005-0000-0000-000080030000}"/>
    <cellStyle name="20% - Énfasis6 33 2" xfId="1019" xr:uid="{00000000-0005-0000-0000-000081030000}"/>
    <cellStyle name="20% - Énfasis6 33 2 2" xfId="2149" xr:uid="{00000000-0005-0000-0000-000082030000}"/>
    <cellStyle name="20% - Énfasis6 33 3" xfId="1620" xr:uid="{00000000-0005-0000-0000-000083030000}"/>
    <cellStyle name="20% - Énfasis6 34" xfId="510" xr:uid="{00000000-0005-0000-0000-000084030000}"/>
    <cellStyle name="20% - Énfasis6 34 2" xfId="1040" xr:uid="{00000000-0005-0000-0000-000085030000}"/>
    <cellStyle name="20% - Énfasis6 34 2 2" xfId="2170" xr:uid="{00000000-0005-0000-0000-000086030000}"/>
    <cellStyle name="20% - Énfasis6 34 3" xfId="1641" xr:uid="{00000000-0005-0000-0000-000087030000}"/>
    <cellStyle name="20% - Énfasis6 35" xfId="520" xr:uid="{00000000-0005-0000-0000-000088030000}"/>
    <cellStyle name="20% - Énfasis6 35 2" xfId="1050" xr:uid="{00000000-0005-0000-0000-000089030000}"/>
    <cellStyle name="20% - Énfasis6 35 2 2" xfId="2180" xr:uid="{00000000-0005-0000-0000-00008A030000}"/>
    <cellStyle name="20% - Énfasis6 35 3" xfId="1651" xr:uid="{00000000-0005-0000-0000-00008B030000}"/>
    <cellStyle name="20% - Énfasis6 36" xfId="528" xr:uid="{00000000-0005-0000-0000-00008C030000}"/>
    <cellStyle name="20% - Énfasis6 36 2" xfId="1058" xr:uid="{00000000-0005-0000-0000-00008D030000}"/>
    <cellStyle name="20% - Énfasis6 36 2 2" xfId="2188" xr:uid="{00000000-0005-0000-0000-00008E030000}"/>
    <cellStyle name="20% - Énfasis6 36 3" xfId="1659" xr:uid="{00000000-0005-0000-0000-00008F030000}"/>
    <cellStyle name="20% - Énfasis6 37" xfId="543" xr:uid="{00000000-0005-0000-0000-000090030000}"/>
    <cellStyle name="20% - Énfasis6 37 2" xfId="1073" xr:uid="{00000000-0005-0000-0000-000091030000}"/>
    <cellStyle name="20% - Énfasis6 37 2 2" xfId="2203" xr:uid="{00000000-0005-0000-0000-000092030000}"/>
    <cellStyle name="20% - Énfasis6 37 3" xfId="1674" xr:uid="{00000000-0005-0000-0000-000093030000}"/>
    <cellStyle name="20% - Énfasis6 38" xfId="557" xr:uid="{00000000-0005-0000-0000-000094030000}"/>
    <cellStyle name="20% - Énfasis6 38 2" xfId="1087" xr:uid="{00000000-0005-0000-0000-000095030000}"/>
    <cellStyle name="20% - Énfasis6 38 2 2" xfId="2217" xr:uid="{00000000-0005-0000-0000-000096030000}"/>
    <cellStyle name="20% - Énfasis6 38 3" xfId="1688" xr:uid="{00000000-0005-0000-0000-000097030000}"/>
    <cellStyle name="20% - Énfasis6 39" xfId="572" xr:uid="{00000000-0005-0000-0000-000098030000}"/>
    <cellStyle name="20% - Énfasis6 39 2" xfId="1102" xr:uid="{00000000-0005-0000-0000-000099030000}"/>
    <cellStyle name="20% - Énfasis6 39 2 2" xfId="2232" xr:uid="{00000000-0005-0000-0000-00009A030000}"/>
    <cellStyle name="20% - Énfasis6 39 3" xfId="1703" xr:uid="{00000000-0005-0000-0000-00009B030000}"/>
    <cellStyle name="20% - Énfasis6 4" xfId="116" xr:uid="{00000000-0005-0000-0000-00009C030000}"/>
    <cellStyle name="20% - Énfasis6 4 2" xfId="646" xr:uid="{00000000-0005-0000-0000-00009D030000}"/>
    <cellStyle name="20% - Énfasis6 4 2 2" xfId="1776" xr:uid="{00000000-0005-0000-0000-00009E030000}"/>
    <cellStyle name="20% - Énfasis6 4 3" xfId="1247" xr:uid="{00000000-0005-0000-0000-00009F030000}"/>
    <cellStyle name="20% - Énfasis6 40" xfId="1117" xr:uid="{00000000-0005-0000-0000-0000A0030000}"/>
    <cellStyle name="20% - Énfasis6 40 2" xfId="2247" xr:uid="{00000000-0005-0000-0000-0000A1030000}"/>
    <cellStyle name="20% - Énfasis6 41" xfId="590" xr:uid="{00000000-0005-0000-0000-0000A2030000}"/>
    <cellStyle name="20% - Énfasis6 41 2" xfId="1720" xr:uid="{00000000-0005-0000-0000-0000A3030000}"/>
    <cellStyle name="20% - Énfasis6 42" xfId="1191" xr:uid="{00000000-0005-0000-0000-0000A4030000}"/>
    <cellStyle name="20% - Énfasis6 5" xfId="129" xr:uid="{00000000-0005-0000-0000-0000A5030000}"/>
    <cellStyle name="20% - Énfasis6 5 2" xfId="659" xr:uid="{00000000-0005-0000-0000-0000A6030000}"/>
    <cellStyle name="20% - Énfasis6 5 2 2" xfId="1789" xr:uid="{00000000-0005-0000-0000-0000A7030000}"/>
    <cellStyle name="20% - Énfasis6 5 3" xfId="1260" xr:uid="{00000000-0005-0000-0000-0000A8030000}"/>
    <cellStyle name="20% - Énfasis6 6" xfId="142" xr:uid="{00000000-0005-0000-0000-0000A9030000}"/>
    <cellStyle name="20% - Énfasis6 6 2" xfId="672" xr:uid="{00000000-0005-0000-0000-0000AA030000}"/>
    <cellStyle name="20% - Énfasis6 6 2 2" xfId="1802" xr:uid="{00000000-0005-0000-0000-0000AB030000}"/>
    <cellStyle name="20% - Énfasis6 6 3" xfId="1273" xr:uid="{00000000-0005-0000-0000-0000AC030000}"/>
    <cellStyle name="20% - Énfasis6 7" xfId="155" xr:uid="{00000000-0005-0000-0000-0000AD030000}"/>
    <cellStyle name="20% - Énfasis6 7 2" xfId="685" xr:uid="{00000000-0005-0000-0000-0000AE030000}"/>
    <cellStyle name="20% - Énfasis6 7 2 2" xfId="1815" xr:uid="{00000000-0005-0000-0000-0000AF030000}"/>
    <cellStyle name="20% - Énfasis6 7 3" xfId="1286" xr:uid="{00000000-0005-0000-0000-0000B0030000}"/>
    <cellStyle name="20% - Énfasis6 8" xfId="168" xr:uid="{00000000-0005-0000-0000-0000B1030000}"/>
    <cellStyle name="20% - Énfasis6 8 2" xfId="698" xr:uid="{00000000-0005-0000-0000-0000B2030000}"/>
    <cellStyle name="20% - Énfasis6 8 2 2" xfId="1828" xr:uid="{00000000-0005-0000-0000-0000B3030000}"/>
    <cellStyle name="20% - Énfasis6 8 3" xfId="1299" xr:uid="{00000000-0005-0000-0000-0000B4030000}"/>
    <cellStyle name="20% - Énfasis6 9" xfId="181" xr:uid="{00000000-0005-0000-0000-0000B5030000}"/>
    <cellStyle name="20% - Énfasis6 9 2" xfId="711" xr:uid="{00000000-0005-0000-0000-0000B6030000}"/>
    <cellStyle name="20% - Énfasis6 9 2 2" xfId="1841" xr:uid="{00000000-0005-0000-0000-0000B7030000}"/>
    <cellStyle name="20% - Énfasis6 9 3" xfId="1312" xr:uid="{00000000-0005-0000-0000-0000B8030000}"/>
    <cellStyle name="20% - Énfasis6_Balance Tributario dic 2018" xfId="1146" xr:uid="{00000000-0005-0000-0000-0000B9030000}"/>
    <cellStyle name="40% - Énfasis1" xfId="39" xr:uid="{00000000-0005-0000-0000-0000BA030000}"/>
    <cellStyle name="40% - Énfasis1 10" xfId="154" xr:uid="{00000000-0005-0000-0000-0000BB030000}"/>
    <cellStyle name="40% - Énfasis1 10 2" xfId="684" xr:uid="{00000000-0005-0000-0000-0000BC030000}"/>
    <cellStyle name="40% - Énfasis1 10 2 2" xfId="1814" xr:uid="{00000000-0005-0000-0000-0000BD030000}"/>
    <cellStyle name="40% - Énfasis1 10 3" xfId="1285" xr:uid="{00000000-0005-0000-0000-0000BE030000}"/>
    <cellStyle name="40% - Énfasis1 11" xfId="167" xr:uid="{00000000-0005-0000-0000-0000BF030000}"/>
    <cellStyle name="40% - Énfasis1 11 2" xfId="697" xr:uid="{00000000-0005-0000-0000-0000C0030000}"/>
    <cellStyle name="40% - Énfasis1 11 2 2" xfId="1827" xr:uid="{00000000-0005-0000-0000-0000C1030000}"/>
    <cellStyle name="40% - Énfasis1 11 3" xfId="1298" xr:uid="{00000000-0005-0000-0000-0000C2030000}"/>
    <cellStyle name="40% - Énfasis1 12" xfId="180" xr:uid="{00000000-0005-0000-0000-0000C3030000}"/>
    <cellStyle name="40% - Énfasis1 12 2" xfId="710" xr:uid="{00000000-0005-0000-0000-0000C4030000}"/>
    <cellStyle name="40% - Énfasis1 12 2 2" xfId="1840" xr:uid="{00000000-0005-0000-0000-0000C5030000}"/>
    <cellStyle name="40% - Énfasis1 12 3" xfId="1311" xr:uid="{00000000-0005-0000-0000-0000C6030000}"/>
    <cellStyle name="40% - Énfasis1 13" xfId="193" xr:uid="{00000000-0005-0000-0000-0000C7030000}"/>
    <cellStyle name="40% - Énfasis1 13 2" xfId="723" xr:uid="{00000000-0005-0000-0000-0000C8030000}"/>
    <cellStyle name="40% - Énfasis1 13 2 2" xfId="1853" xr:uid="{00000000-0005-0000-0000-0000C9030000}"/>
    <cellStyle name="40% - Énfasis1 13 3" xfId="1324" xr:uid="{00000000-0005-0000-0000-0000CA030000}"/>
    <cellStyle name="40% - Énfasis1 14" xfId="206" xr:uid="{00000000-0005-0000-0000-0000CB030000}"/>
    <cellStyle name="40% - Énfasis1 14 2" xfId="736" xr:uid="{00000000-0005-0000-0000-0000CC030000}"/>
    <cellStyle name="40% - Énfasis1 14 2 2" xfId="1866" xr:uid="{00000000-0005-0000-0000-0000CD030000}"/>
    <cellStyle name="40% - Énfasis1 14 3" xfId="1337" xr:uid="{00000000-0005-0000-0000-0000CE030000}"/>
    <cellStyle name="40% - Énfasis1 15" xfId="219" xr:uid="{00000000-0005-0000-0000-0000CF030000}"/>
    <cellStyle name="40% - Énfasis1 15 2" xfId="749" xr:uid="{00000000-0005-0000-0000-0000D0030000}"/>
    <cellStyle name="40% - Énfasis1 15 2 2" xfId="1879" xr:uid="{00000000-0005-0000-0000-0000D1030000}"/>
    <cellStyle name="40% - Énfasis1 15 3" xfId="1350" xr:uid="{00000000-0005-0000-0000-0000D2030000}"/>
    <cellStyle name="40% - Énfasis1 16" xfId="232" xr:uid="{00000000-0005-0000-0000-0000D3030000}"/>
    <cellStyle name="40% - Énfasis1 16 2" xfId="762" xr:uid="{00000000-0005-0000-0000-0000D4030000}"/>
    <cellStyle name="40% - Énfasis1 16 2 2" xfId="1892" xr:uid="{00000000-0005-0000-0000-0000D5030000}"/>
    <cellStyle name="40% - Énfasis1 16 3" xfId="1363" xr:uid="{00000000-0005-0000-0000-0000D6030000}"/>
    <cellStyle name="40% - Énfasis1 17" xfId="244" xr:uid="{00000000-0005-0000-0000-0000D7030000}"/>
    <cellStyle name="40% - Énfasis1 17 2" xfId="774" xr:uid="{00000000-0005-0000-0000-0000D8030000}"/>
    <cellStyle name="40% - Énfasis1 17 2 2" xfId="1904" xr:uid="{00000000-0005-0000-0000-0000D9030000}"/>
    <cellStyle name="40% - Énfasis1 17 3" xfId="1375" xr:uid="{00000000-0005-0000-0000-0000DA030000}"/>
    <cellStyle name="40% - Énfasis1 18" xfId="286" xr:uid="{00000000-0005-0000-0000-0000DB030000}"/>
    <cellStyle name="40% - Énfasis1 18 2" xfId="816" xr:uid="{00000000-0005-0000-0000-0000DC030000}"/>
    <cellStyle name="40% - Énfasis1 18 2 2" xfId="1946" xr:uid="{00000000-0005-0000-0000-0000DD030000}"/>
    <cellStyle name="40% - Énfasis1 18 3" xfId="1417" xr:uid="{00000000-0005-0000-0000-0000DE030000}"/>
    <cellStyle name="40% - Énfasis1 19" xfId="277" xr:uid="{00000000-0005-0000-0000-0000DF030000}"/>
    <cellStyle name="40% - Énfasis1 19 2" xfId="807" xr:uid="{00000000-0005-0000-0000-0000E0030000}"/>
    <cellStyle name="40% - Énfasis1 19 2 2" xfId="1937" xr:uid="{00000000-0005-0000-0000-0000E1030000}"/>
    <cellStyle name="40% - Énfasis1 19 3" xfId="1408" xr:uid="{00000000-0005-0000-0000-0000E2030000}"/>
    <cellStyle name="40% - Énfasis1 2" xfId="70" xr:uid="{00000000-0005-0000-0000-0000E3030000}"/>
    <cellStyle name="40% - Énfasis1 2 2" xfId="600" xr:uid="{00000000-0005-0000-0000-0000E4030000}"/>
    <cellStyle name="40% - Énfasis1 2 2 2" xfId="1730" xr:uid="{00000000-0005-0000-0000-0000E5030000}"/>
    <cellStyle name="40% - Énfasis1 2 3" xfId="1201" xr:uid="{00000000-0005-0000-0000-0000E6030000}"/>
    <cellStyle name="40% - Énfasis1 20" xfId="315" xr:uid="{00000000-0005-0000-0000-0000E7030000}"/>
    <cellStyle name="40% - Énfasis1 20 2" xfId="845" xr:uid="{00000000-0005-0000-0000-0000E8030000}"/>
    <cellStyle name="40% - Énfasis1 20 2 2" xfId="1975" xr:uid="{00000000-0005-0000-0000-0000E9030000}"/>
    <cellStyle name="40% - Énfasis1 20 3" xfId="1446" xr:uid="{00000000-0005-0000-0000-0000EA030000}"/>
    <cellStyle name="40% - Énfasis1 21" xfId="278" xr:uid="{00000000-0005-0000-0000-0000EB030000}"/>
    <cellStyle name="40% - Énfasis1 21 2" xfId="808" xr:uid="{00000000-0005-0000-0000-0000EC030000}"/>
    <cellStyle name="40% - Énfasis1 21 2 2" xfId="1938" xr:uid="{00000000-0005-0000-0000-0000ED030000}"/>
    <cellStyle name="40% - Énfasis1 21 3" xfId="1409" xr:uid="{00000000-0005-0000-0000-0000EE030000}"/>
    <cellStyle name="40% - Énfasis1 22" xfId="309" xr:uid="{00000000-0005-0000-0000-0000EF030000}"/>
    <cellStyle name="40% - Énfasis1 22 2" xfId="839" xr:uid="{00000000-0005-0000-0000-0000F0030000}"/>
    <cellStyle name="40% - Énfasis1 22 2 2" xfId="1969" xr:uid="{00000000-0005-0000-0000-0000F1030000}"/>
    <cellStyle name="40% - Énfasis1 22 3" xfId="1440" xr:uid="{00000000-0005-0000-0000-0000F2030000}"/>
    <cellStyle name="40% - Énfasis1 23" xfId="326" xr:uid="{00000000-0005-0000-0000-0000F3030000}"/>
    <cellStyle name="40% - Énfasis1 23 2" xfId="856" xr:uid="{00000000-0005-0000-0000-0000F4030000}"/>
    <cellStyle name="40% - Énfasis1 23 2 2" xfId="1986" xr:uid="{00000000-0005-0000-0000-0000F5030000}"/>
    <cellStyle name="40% - Énfasis1 23 3" xfId="1457" xr:uid="{00000000-0005-0000-0000-0000F6030000}"/>
    <cellStyle name="40% - Énfasis1 24" xfId="340" xr:uid="{00000000-0005-0000-0000-0000F7030000}"/>
    <cellStyle name="40% - Énfasis1 24 2" xfId="870" xr:uid="{00000000-0005-0000-0000-0000F8030000}"/>
    <cellStyle name="40% - Énfasis1 24 2 2" xfId="2000" xr:uid="{00000000-0005-0000-0000-0000F9030000}"/>
    <cellStyle name="40% - Énfasis1 24 3" xfId="1471" xr:uid="{00000000-0005-0000-0000-0000FA030000}"/>
    <cellStyle name="40% - Énfasis1 25" xfId="377" xr:uid="{00000000-0005-0000-0000-0000FB030000}"/>
    <cellStyle name="40% - Énfasis1 25 2" xfId="907" xr:uid="{00000000-0005-0000-0000-0000FC030000}"/>
    <cellStyle name="40% - Énfasis1 25 2 2" xfId="2037" xr:uid="{00000000-0005-0000-0000-0000FD030000}"/>
    <cellStyle name="40% - Énfasis1 25 3" xfId="1508" xr:uid="{00000000-0005-0000-0000-0000FE030000}"/>
    <cellStyle name="40% - Énfasis1 26" xfId="279" xr:uid="{00000000-0005-0000-0000-0000FF030000}"/>
    <cellStyle name="40% - Énfasis1 26 2" xfId="809" xr:uid="{00000000-0005-0000-0000-000000040000}"/>
    <cellStyle name="40% - Énfasis1 26 2 2" xfId="1939" xr:uid="{00000000-0005-0000-0000-000001040000}"/>
    <cellStyle name="40% - Énfasis1 26 3" xfId="1410" xr:uid="{00000000-0005-0000-0000-000002040000}"/>
    <cellStyle name="40% - Énfasis1 27" xfId="371" xr:uid="{00000000-0005-0000-0000-000003040000}"/>
    <cellStyle name="40% - Énfasis1 27 2" xfId="901" xr:uid="{00000000-0005-0000-0000-000004040000}"/>
    <cellStyle name="40% - Énfasis1 27 2 2" xfId="2031" xr:uid="{00000000-0005-0000-0000-000005040000}"/>
    <cellStyle name="40% - Énfasis1 27 3" xfId="1502" xr:uid="{00000000-0005-0000-0000-000006040000}"/>
    <cellStyle name="40% - Énfasis1 28" xfId="392" xr:uid="{00000000-0005-0000-0000-000007040000}"/>
    <cellStyle name="40% - Énfasis1 28 2" xfId="922" xr:uid="{00000000-0005-0000-0000-000008040000}"/>
    <cellStyle name="40% - Énfasis1 28 2 2" xfId="2052" xr:uid="{00000000-0005-0000-0000-000009040000}"/>
    <cellStyle name="40% - Énfasis1 28 3" xfId="1523" xr:uid="{00000000-0005-0000-0000-00000A040000}"/>
    <cellStyle name="40% - Énfasis1 29" xfId="405" xr:uid="{00000000-0005-0000-0000-00000B040000}"/>
    <cellStyle name="40% - Énfasis1 29 2" xfId="935" xr:uid="{00000000-0005-0000-0000-00000C040000}"/>
    <cellStyle name="40% - Énfasis1 29 2 2" xfId="2065" xr:uid="{00000000-0005-0000-0000-00000D040000}"/>
    <cellStyle name="40% - Énfasis1 29 3" xfId="1536" xr:uid="{00000000-0005-0000-0000-00000E040000}"/>
    <cellStyle name="40% - Énfasis1 3" xfId="88" xr:uid="{00000000-0005-0000-0000-00000F040000}"/>
    <cellStyle name="40% - Énfasis1 3 2" xfId="618" xr:uid="{00000000-0005-0000-0000-000010040000}"/>
    <cellStyle name="40% - Énfasis1 3 2 2" xfId="1748" xr:uid="{00000000-0005-0000-0000-000011040000}"/>
    <cellStyle name="40% - Énfasis1 3 3" xfId="1219" xr:uid="{00000000-0005-0000-0000-000012040000}"/>
    <cellStyle name="40% - Énfasis1 30" xfId="419" xr:uid="{00000000-0005-0000-0000-000013040000}"/>
    <cellStyle name="40% - Énfasis1 30 2" xfId="949" xr:uid="{00000000-0005-0000-0000-000014040000}"/>
    <cellStyle name="40% - Énfasis1 30 2 2" xfId="2079" xr:uid="{00000000-0005-0000-0000-000015040000}"/>
    <cellStyle name="40% - Énfasis1 30 3" xfId="1550" xr:uid="{00000000-0005-0000-0000-000016040000}"/>
    <cellStyle name="40% - Énfasis1 31" xfId="432" xr:uid="{00000000-0005-0000-0000-000017040000}"/>
    <cellStyle name="40% - Énfasis1 31 2" xfId="962" xr:uid="{00000000-0005-0000-0000-000018040000}"/>
    <cellStyle name="40% - Énfasis1 31 2 2" xfId="2092" xr:uid="{00000000-0005-0000-0000-000019040000}"/>
    <cellStyle name="40% - Énfasis1 31 3" xfId="1563" xr:uid="{00000000-0005-0000-0000-00001A040000}"/>
    <cellStyle name="40% - Énfasis1 32" xfId="467" xr:uid="{00000000-0005-0000-0000-00001B040000}"/>
    <cellStyle name="40% - Énfasis1 32 2" xfId="997" xr:uid="{00000000-0005-0000-0000-00001C040000}"/>
    <cellStyle name="40% - Énfasis1 32 2 2" xfId="2127" xr:uid="{00000000-0005-0000-0000-00001D040000}"/>
    <cellStyle name="40% - Énfasis1 32 3" xfId="1598" xr:uid="{00000000-0005-0000-0000-00001E040000}"/>
    <cellStyle name="40% - Énfasis1 33" xfId="480" xr:uid="{00000000-0005-0000-0000-00001F040000}"/>
    <cellStyle name="40% - Énfasis1 33 2" xfId="1010" xr:uid="{00000000-0005-0000-0000-000020040000}"/>
    <cellStyle name="40% - Énfasis1 33 2 2" xfId="2140" xr:uid="{00000000-0005-0000-0000-000021040000}"/>
    <cellStyle name="40% - Énfasis1 33 3" xfId="1611" xr:uid="{00000000-0005-0000-0000-000022040000}"/>
    <cellStyle name="40% - Énfasis1 34" xfId="498" xr:uid="{00000000-0005-0000-0000-000023040000}"/>
    <cellStyle name="40% - Énfasis1 34 2" xfId="1028" xr:uid="{00000000-0005-0000-0000-000024040000}"/>
    <cellStyle name="40% - Énfasis1 34 2 2" xfId="2158" xr:uid="{00000000-0005-0000-0000-000025040000}"/>
    <cellStyle name="40% - Énfasis1 34 3" xfId="1629" xr:uid="{00000000-0005-0000-0000-000026040000}"/>
    <cellStyle name="40% - Énfasis1 35" xfId="491" xr:uid="{00000000-0005-0000-0000-000027040000}"/>
    <cellStyle name="40% - Énfasis1 35 2" xfId="1021" xr:uid="{00000000-0005-0000-0000-000028040000}"/>
    <cellStyle name="40% - Énfasis1 35 2 2" xfId="2151" xr:uid="{00000000-0005-0000-0000-000029040000}"/>
    <cellStyle name="40% - Énfasis1 35 3" xfId="1622" xr:uid="{00000000-0005-0000-0000-00002A040000}"/>
    <cellStyle name="40% - Énfasis1 36" xfId="492" xr:uid="{00000000-0005-0000-0000-00002B040000}"/>
    <cellStyle name="40% - Énfasis1 36 2" xfId="1022" xr:uid="{00000000-0005-0000-0000-00002C040000}"/>
    <cellStyle name="40% - Énfasis1 36 2 2" xfId="2152" xr:uid="{00000000-0005-0000-0000-00002D040000}"/>
    <cellStyle name="40% - Énfasis1 36 3" xfId="1623" xr:uid="{00000000-0005-0000-0000-00002E040000}"/>
    <cellStyle name="40% - Énfasis1 37" xfId="534" xr:uid="{00000000-0005-0000-0000-00002F040000}"/>
    <cellStyle name="40% - Énfasis1 37 2" xfId="1064" xr:uid="{00000000-0005-0000-0000-000030040000}"/>
    <cellStyle name="40% - Énfasis1 37 2 2" xfId="2194" xr:uid="{00000000-0005-0000-0000-000031040000}"/>
    <cellStyle name="40% - Énfasis1 37 3" xfId="1665" xr:uid="{00000000-0005-0000-0000-000032040000}"/>
    <cellStyle name="40% - Énfasis1 38" xfId="548" xr:uid="{00000000-0005-0000-0000-000033040000}"/>
    <cellStyle name="40% - Énfasis1 38 2" xfId="1078" xr:uid="{00000000-0005-0000-0000-000034040000}"/>
    <cellStyle name="40% - Énfasis1 38 2 2" xfId="2208" xr:uid="{00000000-0005-0000-0000-000035040000}"/>
    <cellStyle name="40% - Énfasis1 38 3" xfId="1679" xr:uid="{00000000-0005-0000-0000-000036040000}"/>
    <cellStyle name="40% - Énfasis1 39" xfId="563" xr:uid="{00000000-0005-0000-0000-000037040000}"/>
    <cellStyle name="40% - Énfasis1 39 2" xfId="1093" xr:uid="{00000000-0005-0000-0000-000038040000}"/>
    <cellStyle name="40% - Énfasis1 39 2 2" xfId="2223" xr:uid="{00000000-0005-0000-0000-000039040000}"/>
    <cellStyle name="40% - Énfasis1 39 3" xfId="1694" xr:uid="{00000000-0005-0000-0000-00003A040000}"/>
    <cellStyle name="40% - Énfasis1 4" xfId="81" xr:uid="{00000000-0005-0000-0000-00003B040000}"/>
    <cellStyle name="40% - Énfasis1 4 2" xfId="611" xr:uid="{00000000-0005-0000-0000-00003C040000}"/>
    <cellStyle name="40% - Énfasis1 4 2 2" xfId="1741" xr:uid="{00000000-0005-0000-0000-00003D040000}"/>
    <cellStyle name="40% - Énfasis1 4 3" xfId="1212" xr:uid="{00000000-0005-0000-0000-00003E040000}"/>
    <cellStyle name="40% - Énfasis1 40" xfId="1108" xr:uid="{00000000-0005-0000-0000-00003F040000}"/>
    <cellStyle name="40% - Énfasis1 40 2" xfId="2238" xr:uid="{00000000-0005-0000-0000-000040040000}"/>
    <cellStyle name="40% - Énfasis1 41" xfId="581" xr:uid="{00000000-0005-0000-0000-000041040000}"/>
    <cellStyle name="40% - Énfasis1 41 2" xfId="1711" xr:uid="{00000000-0005-0000-0000-000042040000}"/>
    <cellStyle name="40% - Énfasis1 42" xfId="1182" xr:uid="{00000000-0005-0000-0000-000043040000}"/>
    <cellStyle name="40% - Énfasis1 5" xfId="82" xr:uid="{00000000-0005-0000-0000-000044040000}"/>
    <cellStyle name="40% - Énfasis1 5 2" xfId="612" xr:uid="{00000000-0005-0000-0000-000045040000}"/>
    <cellStyle name="40% - Énfasis1 5 2 2" xfId="1742" xr:uid="{00000000-0005-0000-0000-000046040000}"/>
    <cellStyle name="40% - Énfasis1 5 3" xfId="1213" xr:uid="{00000000-0005-0000-0000-000047040000}"/>
    <cellStyle name="40% - Énfasis1 6" xfId="102" xr:uid="{00000000-0005-0000-0000-000048040000}"/>
    <cellStyle name="40% - Énfasis1 6 2" xfId="632" xr:uid="{00000000-0005-0000-0000-000049040000}"/>
    <cellStyle name="40% - Énfasis1 6 2 2" xfId="1762" xr:uid="{00000000-0005-0000-0000-00004A040000}"/>
    <cellStyle name="40% - Énfasis1 6 3" xfId="1233" xr:uid="{00000000-0005-0000-0000-00004B040000}"/>
    <cellStyle name="40% - Énfasis1 7" xfId="115" xr:uid="{00000000-0005-0000-0000-00004C040000}"/>
    <cellStyle name="40% - Énfasis1 7 2" xfId="645" xr:uid="{00000000-0005-0000-0000-00004D040000}"/>
    <cellStyle name="40% - Énfasis1 7 2 2" xfId="1775" xr:uid="{00000000-0005-0000-0000-00004E040000}"/>
    <cellStyle name="40% - Énfasis1 7 3" xfId="1246" xr:uid="{00000000-0005-0000-0000-00004F040000}"/>
    <cellStyle name="40% - Énfasis1 8" xfId="128" xr:uid="{00000000-0005-0000-0000-000050040000}"/>
    <cellStyle name="40% - Énfasis1 8 2" xfId="658" xr:uid="{00000000-0005-0000-0000-000051040000}"/>
    <cellStyle name="40% - Énfasis1 8 2 2" xfId="1788" xr:uid="{00000000-0005-0000-0000-000052040000}"/>
    <cellStyle name="40% - Énfasis1 8 3" xfId="1259" xr:uid="{00000000-0005-0000-0000-000053040000}"/>
    <cellStyle name="40% - Énfasis1 9" xfId="141" xr:uid="{00000000-0005-0000-0000-000054040000}"/>
    <cellStyle name="40% - Énfasis1 9 2" xfId="671" xr:uid="{00000000-0005-0000-0000-000055040000}"/>
    <cellStyle name="40% - Énfasis1 9 2 2" xfId="1801" xr:uid="{00000000-0005-0000-0000-000056040000}"/>
    <cellStyle name="40% - Énfasis1 9 3" xfId="1272" xr:uid="{00000000-0005-0000-0000-000057040000}"/>
    <cellStyle name="40% - Énfasis1_Balance Tributario dic 2018" xfId="1147" xr:uid="{00000000-0005-0000-0000-000058040000}"/>
    <cellStyle name="40% - Énfasis2" xfId="43" xr:uid="{00000000-0005-0000-0000-000059040000}"/>
    <cellStyle name="40% - Énfasis2 10" xfId="173" xr:uid="{00000000-0005-0000-0000-00005A040000}"/>
    <cellStyle name="40% - Énfasis2 10 2" xfId="703" xr:uid="{00000000-0005-0000-0000-00005B040000}"/>
    <cellStyle name="40% - Énfasis2 10 2 2" xfId="1833" xr:uid="{00000000-0005-0000-0000-00005C040000}"/>
    <cellStyle name="40% - Énfasis2 10 3" xfId="1304" xr:uid="{00000000-0005-0000-0000-00005D040000}"/>
    <cellStyle name="40% - Énfasis2 11" xfId="186" xr:uid="{00000000-0005-0000-0000-00005E040000}"/>
    <cellStyle name="40% - Énfasis2 11 2" xfId="716" xr:uid="{00000000-0005-0000-0000-00005F040000}"/>
    <cellStyle name="40% - Énfasis2 11 2 2" xfId="1846" xr:uid="{00000000-0005-0000-0000-000060040000}"/>
    <cellStyle name="40% - Énfasis2 11 3" xfId="1317" xr:uid="{00000000-0005-0000-0000-000061040000}"/>
    <cellStyle name="40% - Énfasis2 12" xfId="199" xr:uid="{00000000-0005-0000-0000-000062040000}"/>
    <cellStyle name="40% - Énfasis2 12 2" xfId="729" xr:uid="{00000000-0005-0000-0000-000063040000}"/>
    <cellStyle name="40% - Énfasis2 12 2 2" xfId="1859" xr:uid="{00000000-0005-0000-0000-000064040000}"/>
    <cellStyle name="40% - Énfasis2 12 3" xfId="1330" xr:uid="{00000000-0005-0000-0000-000065040000}"/>
    <cellStyle name="40% - Énfasis2 13" xfId="212" xr:uid="{00000000-0005-0000-0000-000066040000}"/>
    <cellStyle name="40% - Énfasis2 13 2" xfId="742" xr:uid="{00000000-0005-0000-0000-000067040000}"/>
    <cellStyle name="40% - Énfasis2 13 2 2" xfId="1872" xr:uid="{00000000-0005-0000-0000-000068040000}"/>
    <cellStyle name="40% - Énfasis2 13 3" xfId="1343" xr:uid="{00000000-0005-0000-0000-000069040000}"/>
    <cellStyle name="40% - Énfasis2 14" xfId="225" xr:uid="{00000000-0005-0000-0000-00006A040000}"/>
    <cellStyle name="40% - Énfasis2 14 2" xfId="755" xr:uid="{00000000-0005-0000-0000-00006B040000}"/>
    <cellStyle name="40% - Énfasis2 14 2 2" xfId="1885" xr:uid="{00000000-0005-0000-0000-00006C040000}"/>
    <cellStyle name="40% - Énfasis2 14 3" xfId="1356" xr:uid="{00000000-0005-0000-0000-00006D040000}"/>
    <cellStyle name="40% - Énfasis2 15" xfId="237" xr:uid="{00000000-0005-0000-0000-00006E040000}"/>
    <cellStyle name="40% - Énfasis2 15 2" xfId="767" xr:uid="{00000000-0005-0000-0000-00006F040000}"/>
    <cellStyle name="40% - Énfasis2 15 2 2" xfId="1897" xr:uid="{00000000-0005-0000-0000-000070040000}"/>
    <cellStyle name="40% - Énfasis2 15 3" xfId="1368" xr:uid="{00000000-0005-0000-0000-000071040000}"/>
    <cellStyle name="40% - Énfasis2 16" xfId="249" xr:uid="{00000000-0005-0000-0000-000072040000}"/>
    <cellStyle name="40% - Énfasis2 16 2" xfId="779" xr:uid="{00000000-0005-0000-0000-000073040000}"/>
    <cellStyle name="40% - Énfasis2 16 2 2" xfId="1909" xr:uid="{00000000-0005-0000-0000-000074040000}"/>
    <cellStyle name="40% - Énfasis2 16 3" xfId="1380" xr:uid="{00000000-0005-0000-0000-000075040000}"/>
    <cellStyle name="40% - Énfasis2 17" xfId="260" xr:uid="{00000000-0005-0000-0000-000076040000}"/>
    <cellStyle name="40% - Énfasis2 17 2" xfId="790" xr:uid="{00000000-0005-0000-0000-000077040000}"/>
    <cellStyle name="40% - Énfasis2 17 2 2" xfId="1920" xr:uid="{00000000-0005-0000-0000-000078040000}"/>
    <cellStyle name="40% - Énfasis2 17 3" xfId="1391" xr:uid="{00000000-0005-0000-0000-000079040000}"/>
    <cellStyle name="40% - Énfasis2 18" xfId="288" xr:uid="{00000000-0005-0000-0000-00007A040000}"/>
    <cellStyle name="40% - Énfasis2 18 2" xfId="818" xr:uid="{00000000-0005-0000-0000-00007B040000}"/>
    <cellStyle name="40% - Énfasis2 18 2 2" xfId="1948" xr:uid="{00000000-0005-0000-0000-00007C040000}"/>
    <cellStyle name="40% - Énfasis2 18 3" xfId="1419" xr:uid="{00000000-0005-0000-0000-00007D040000}"/>
    <cellStyle name="40% - Énfasis2 19" xfId="292" xr:uid="{00000000-0005-0000-0000-00007E040000}"/>
    <cellStyle name="40% - Énfasis2 19 2" xfId="822" xr:uid="{00000000-0005-0000-0000-00007F040000}"/>
    <cellStyle name="40% - Énfasis2 19 2 2" xfId="1952" xr:uid="{00000000-0005-0000-0000-000080040000}"/>
    <cellStyle name="40% - Énfasis2 19 3" xfId="1423" xr:uid="{00000000-0005-0000-0000-000081040000}"/>
    <cellStyle name="40% - Énfasis2 2" xfId="72" xr:uid="{00000000-0005-0000-0000-000082040000}"/>
    <cellStyle name="40% - Énfasis2 2 2" xfId="602" xr:uid="{00000000-0005-0000-0000-000083040000}"/>
    <cellStyle name="40% - Énfasis2 2 2 2" xfId="1732" xr:uid="{00000000-0005-0000-0000-000084040000}"/>
    <cellStyle name="40% - Énfasis2 2 3" xfId="1203" xr:uid="{00000000-0005-0000-0000-000085040000}"/>
    <cellStyle name="40% - Énfasis2 20" xfId="289" xr:uid="{00000000-0005-0000-0000-000086040000}"/>
    <cellStyle name="40% - Énfasis2 20 2" xfId="819" xr:uid="{00000000-0005-0000-0000-000087040000}"/>
    <cellStyle name="40% - Énfasis2 20 2 2" xfId="1949" xr:uid="{00000000-0005-0000-0000-000088040000}"/>
    <cellStyle name="40% - Énfasis2 20 3" xfId="1420" xr:uid="{00000000-0005-0000-0000-000089040000}"/>
    <cellStyle name="40% - Énfasis2 21" xfId="319" xr:uid="{00000000-0005-0000-0000-00008A040000}"/>
    <cellStyle name="40% - Énfasis2 21 2" xfId="849" xr:uid="{00000000-0005-0000-0000-00008B040000}"/>
    <cellStyle name="40% - Énfasis2 21 2 2" xfId="1979" xr:uid="{00000000-0005-0000-0000-00008C040000}"/>
    <cellStyle name="40% - Énfasis2 21 3" xfId="1450" xr:uid="{00000000-0005-0000-0000-00008D040000}"/>
    <cellStyle name="40% - Énfasis2 22" xfId="332" xr:uid="{00000000-0005-0000-0000-00008E040000}"/>
    <cellStyle name="40% - Énfasis2 22 2" xfId="862" xr:uid="{00000000-0005-0000-0000-00008F040000}"/>
    <cellStyle name="40% - Énfasis2 22 2 2" xfId="1992" xr:uid="{00000000-0005-0000-0000-000090040000}"/>
    <cellStyle name="40% - Énfasis2 22 3" xfId="1463" xr:uid="{00000000-0005-0000-0000-000091040000}"/>
    <cellStyle name="40% - Énfasis2 23" xfId="345" xr:uid="{00000000-0005-0000-0000-000092040000}"/>
    <cellStyle name="40% - Énfasis2 23 2" xfId="875" xr:uid="{00000000-0005-0000-0000-000093040000}"/>
    <cellStyle name="40% - Énfasis2 23 2 2" xfId="2005" xr:uid="{00000000-0005-0000-0000-000094040000}"/>
    <cellStyle name="40% - Énfasis2 23 3" xfId="1476" xr:uid="{00000000-0005-0000-0000-000095040000}"/>
    <cellStyle name="40% - Énfasis2 24" xfId="358" xr:uid="{00000000-0005-0000-0000-000096040000}"/>
    <cellStyle name="40% - Énfasis2 24 2" xfId="888" xr:uid="{00000000-0005-0000-0000-000097040000}"/>
    <cellStyle name="40% - Énfasis2 24 2 2" xfId="2018" xr:uid="{00000000-0005-0000-0000-000098040000}"/>
    <cellStyle name="40% - Énfasis2 24 3" xfId="1489" xr:uid="{00000000-0005-0000-0000-000099040000}"/>
    <cellStyle name="40% - Énfasis2 25" xfId="368" xr:uid="{00000000-0005-0000-0000-00009A040000}"/>
    <cellStyle name="40% - Énfasis2 25 2" xfId="898" xr:uid="{00000000-0005-0000-0000-00009B040000}"/>
    <cellStyle name="40% - Énfasis2 25 2 2" xfId="2028" xr:uid="{00000000-0005-0000-0000-00009C040000}"/>
    <cellStyle name="40% - Énfasis2 25 3" xfId="1499" xr:uid="{00000000-0005-0000-0000-00009D040000}"/>
    <cellStyle name="40% - Énfasis2 26" xfId="384" xr:uid="{00000000-0005-0000-0000-00009E040000}"/>
    <cellStyle name="40% - Énfasis2 26 2" xfId="914" xr:uid="{00000000-0005-0000-0000-00009F040000}"/>
    <cellStyle name="40% - Énfasis2 26 2 2" xfId="2044" xr:uid="{00000000-0005-0000-0000-0000A0040000}"/>
    <cellStyle name="40% - Énfasis2 26 3" xfId="1515" xr:uid="{00000000-0005-0000-0000-0000A1040000}"/>
    <cellStyle name="40% - Énfasis2 27" xfId="398" xr:uid="{00000000-0005-0000-0000-0000A2040000}"/>
    <cellStyle name="40% - Énfasis2 27 2" xfId="928" xr:uid="{00000000-0005-0000-0000-0000A3040000}"/>
    <cellStyle name="40% - Énfasis2 27 2 2" xfId="2058" xr:uid="{00000000-0005-0000-0000-0000A4040000}"/>
    <cellStyle name="40% - Énfasis2 27 3" xfId="1529" xr:uid="{00000000-0005-0000-0000-0000A5040000}"/>
    <cellStyle name="40% - Énfasis2 28" xfId="411" xr:uid="{00000000-0005-0000-0000-0000A6040000}"/>
    <cellStyle name="40% - Énfasis2 28 2" xfId="941" xr:uid="{00000000-0005-0000-0000-0000A7040000}"/>
    <cellStyle name="40% - Énfasis2 28 2 2" xfId="2071" xr:uid="{00000000-0005-0000-0000-0000A8040000}"/>
    <cellStyle name="40% - Énfasis2 28 3" xfId="1542" xr:uid="{00000000-0005-0000-0000-0000A9040000}"/>
    <cellStyle name="40% - Énfasis2 29" xfId="424" xr:uid="{00000000-0005-0000-0000-0000AA040000}"/>
    <cellStyle name="40% - Énfasis2 29 2" xfId="954" xr:uid="{00000000-0005-0000-0000-0000AB040000}"/>
    <cellStyle name="40% - Énfasis2 29 2 2" xfId="2084" xr:uid="{00000000-0005-0000-0000-0000AC040000}"/>
    <cellStyle name="40% - Énfasis2 29 3" xfId="1555" xr:uid="{00000000-0005-0000-0000-0000AD040000}"/>
    <cellStyle name="40% - Énfasis2 3" xfId="91" xr:uid="{00000000-0005-0000-0000-0000AE040000}"/>
    <cellStyle name="40% - Énfasis2 3 2" xfId="621" xr:uid="{00000000-0005-0000-0000-0000AF040000}"/>
    <cellStyle name="40% - Énfasis2 3 2 2" xfId="1751" xr:uid="{00000000-0005-0000-0000-0000B0040000}"/>
    <cellStyle name="40% - Énfasis2 3 3" xfId="1222" xr:uid="{00000000-0005-0000-0000-0000B1040000}"/>
    <cellStyle name="40% - Énfasis2 30" xfId="437" xr:uid="{00000000-0005-0000-0000-0000B2040000}"/>
    <cellStyle name="40% - Énfasis2 30 2" xfId="967" xr:uid="{00000000-0005-0000-0000-0000B3040000}"/>
    <cellStyle name="40% - Énfasis2 30 2 2" xfId="2097" xr:uid="{00000000-0005-0000-0000-0000B4040000}"/>
    <cellStyle name="40% - Énfasis2 30 3" xfId="1568" xr:uid="{00000000-0005-0000-0000-0000B5040000}"/>
    <cellStyle name="40% - Énfasis2 31" xfId="448" xr:uid="{00000000-0005-0000-0000-0000B6040000}"/>
    <cellStyle name="40% - Énfasis2 31 2" xfId="978" xr:uid="{00000000-0005-0000-0000-0000B7040000}"/>
    <cellStyle name="40% - Énfasis2 31 2 2" xfId="2108" xr:uid="{00000000-0005-0000-0000-0000B8040000}"/>
    <cellStyle name="40% - Énfasis2 31 3" xfId="1579" xr:uid="{00000000-0005-0000-0000-0000B9040000}"/>
    <cellStyle name="40% - Énfasis2 32" xfId="469" xr:uid="{00000000-0005-0000-0000-0000BA040000}"/>
    <cellStyle name="40% - Énfasis2 32 2" xfId="999" xr:uid="{00000000-0005-0000-0000-0000BB040000}"/>
    <cellStyle name="40% - Énfasis2 32 2 2" xfId="2129" xr:uid="{00000000-0005-0000-0000-0000BC040000}"/>
    <cellStyle name="40% - Énfasis2 32 3" xfId="1600" xr:uid="{00000000-0005-0000-0000-0000BD040000}"/>
    <cellStyle name="40% - Énfasis2 33" xfId="482" xr:uid="{00000000-0005-0000-0000-0000BE040000}"/>
    <cellStyle name="40% - Énfasis2 33 2" xfId="1012" xr:uid="{00000000-0005-0000-0000-0000BF040000}"/>
    <cellStyle name="40% - Énfasis2 33 2 2" xfId="2142" xr:uid="{00000000-0005-0000-0000-0000C0040000}"/>
    <cellStyle name="40% - Énfasis2 33 3" xfId="1613" xr:uid="{00000000-0005-0000-0000-0000C1040000}"/>
    <cellStyle name="40% - Énfasis2 34" xfId="500" xr:uid="{00000000-0005-0000-0000-0000C2040000}"/>
    <cellStyle name="40% - Énfasis2 34 2" xfId="1030" xr:uid="{00000000-0005-0000-0000-0000C3040000}"/>
    <cellStyle name="40% - Énfasis2 34 2 2" xfId="2160" xr:uid="{00000000-0005-0000-0000-0000C4040000}"/>
    <cellStyle name="40% - Énfasis2 34 3" xfId="1631" xr:uid="{00000000-0005-0000-0000-0000C5040000}"/>
    <cellStyle name="40% - Énfasis2 35" xfId="503" xr:uid="{00000000-0005-0000-0000-0000C6040000}"/>
    <cellStyle name="40% - Énfasis2 35 2" xfId="1033" xr:uid="{00000000-0005-0000-0000-0000C7040000}"/>
    <cellStyle name="40% - Énfasis2 35 2 2" xfId="2163" xr:uid="{00000000-0005-0000-0000-0000C8040000}"/>
    <cellStyle name="40% - Énfasis2 35 3" xfId="1634" xr:uid="{00000000-0005-0000-0000-0000C9040000}"/>
    <cellStyle name="40% - Énfasis2 36" xfId="514" xr:uid="{00000000-0005-0000-0000-0000CA040000}"/>
    <cellStyle name="40% - Énfasis2 36 2" xfId="1044" xr:uid="{00000000-0005-0000-0000-0000CB040000}"/>
    <cellStyle name="40% - Énfasis2 36 2 2" xfId="2174" xr:uid="{00000000-0005-0000-0000-0000CC040000}"/>
    <cellStyle name="40% - Énfasis2 36 3" xfId="1645" xr:uid="{00000000-0005-0000-0000-0000CD040000}"/>
    <cellStyle name="40% - Énfasis2 37" xfId="536" xr:uid="{00000000-0005-0000-0000-0000CE040000}"/>
    <cellStyle name="40% - Énfasis2 37 2" xfId="1066" xr:uid="{00000000-0005-0000-0000-0000CF040000}"/>
    <cellStyle name="40% - Énfasis2 37 2 2" xfId="2196" xr:uid="{00000000-0005-0000-0000-0000D0040000}"/>
    <cellStyle name="40% - Énfasis2 37 3" xfId="1667" xr:uid="{00000000-0005-0000-0000-0000D1040000}"/>
    <cellStyle name="40% - Énfasis2 38" xfId="550" xr:uid="{00000000-0005-0000-0000-0000D2040000}"/>
    <cellStyle name="40% - Énfasis2 38 2" xfId="1080" xr:uid="{00000000-0005-0000-0000-0000D3040000}"/>
    <cellStyle name="40% - Énfasis2 38 2 2" xfId="2210" xr:uid="{00000000-0005-0000-0000-0000D4040000}"/>
    <cellStyle name="40% - Énfasis2 38 3" xfId="1681" xr:uid="{00000000-0005-0000-0000-0000D5040000}"/>
    <cellStyle name="40% - Énfasis2 39" xfId="565" xr:uid="{00000000-0005-0000-0000-0000D6040000}"/>
    <cellStyle name="40% - Énfasis2 39 2" xfId="1095" xr:uid="{00000000-0005-0000-0000-0000D7040000}"/>
    <cellStyle name="40% - Énfasis2 39 2 2" xfId="2225" xr:uid="{00000000-0005-0000-0000-0000D8040000}"/>
    <cellStyle name="40% - Énfasis2 39 3" xfId="1696" xr:uid="{00000000-0005-0000-0000-0000D9040000}"/>
    <cellStyle name="40% - Énfasis2 4" xfId="95" xr:uid="{00000000-0005-0000-0000-0000DA040000}"/>
    <cellStyle name="40% - Énfasis2 4 2" xfId="625" xr:uid="{00000000-0005-0000-0000-0000DB040000}"/>
    <cellStyle name="40% - Énfasis2 4 2 2" xfId="1755" xr:uid="{00000000-0005-0000-0000-0000DC040000}"/>
    <cellStyle name="40% - Énfasis2 4 3" xfId="1226" xr:uid="{00000000-0005-0000-0000-0000DD040000}"/>
    <cellStyle name="40% - Énfasis2 40" xfId="1110" xr:uid="{00000000-0005-0000-0000-0000DE040000}"/>
    <cellStyle name="40% - Énfasis2 40 2" xfId="2240" xr:uid="{00000000-0005-0000-0000-0000DF040000}"/>
    <cellStyle name="40% - Énfasis2 41" xfId="583" xr:uid="{00000000-0005-0000-0000-0000E0040000}"/>
    <cellStyle name="40% - Énfasis2 41 2" xfId="1713" xr:uid="{00000000-0005-0000-0000-0000E1040000}"/>
    <cellStyle name="40% - Énfasis2 42" xfId="1184" xr:uid="{00000000-0005-0000-0000-0000E2040000}"/>
    <cellStyle name="40% - Énfasis2 5" xfId="108" xr:uid="{00000000-0005-0000-0000-0000E3040000}"/>
    <cellStyle name="40% - Énfasis2 5 2" xfId="638" xr:uid="{00000000-0005-0000-0000-0000E4040000}"/>
    <cellStyle name="40% - Énfasis2 5 2 2" xfId="1768" xr:uid="{00000000-0005-0000-0000-0000E5040000}"/>
    <cellStyle name="40% - Énfasis2 5 3" xfId="1239" xr:uid="{00000000-0005-0000-0000-0000E6040000}"/>
    <cellStyle name="40% - Énfasis2 6" xfId="121" xr:uid="{00000000-0005-0000-0000-0000E7040000}"/>
    <cellStyle name="40% - Énfasis2 6 2" xfId="651" xr:uid="{00000000-0005-0000-0000-0000E8040000}"/>
    <cellStyle name="40% - Énfasis2 6 2 2" xfId="1781" xr:uid="{00000000-0005-0000-0000-0000E9040000}"/>
    <cellStyle name="40% - Énfasis2 6 3" xfId="1252" xr:uid="{00000000-0005-0000-0000-0000EA040000}"/>
    <cellStyle name="40% - Énfasis2 7" xfId="134" xr:uid="{00000000-0005-0000-0000-0000EB040000}"/>
    <cellStyle name="40% - Énfasis2 7 2" xfId="664" xr:uid="{00000000-0005-0000-0000-0000EC040000}"/>
    <cellStyle name="40% - Énfasis2 7 2 2" xfId="1794" xr:uid="{00000000-0005-0000-0000-0000ED040000}"/>
    <cellStyle name="40% - Énfasis2 7 3" xfId="1265" xr:uid="{00000000-0005-0000-0000-0000EE040000}"/>
    <cellStyle name="40% - Énfasis2 8" xfId="147" xr:uid="{00000000-0005-0000-0000-0000EF040000}"/>
    <cellStyle name="40% - Énfasis2 8 2" xfId="677" xr:uid="{00000000-0005-0000-0000-0000F0040000}"/>
    <cellStyle name="40% - Énfasis2 8 2 2" xfId="1807" xr:uid="{00000000-0005-0000-0000-0000F1040000}"/>
    <cellStyle name="40% - Énfasis2 8 3" xfId="1278" xr:uid="{00000000-0005-0000-0000-0000F2040000}"/>
    <cellStyle name="40% - Énfasis2 9" xfId="160" xr:uid="{00000000-0005-0000-0000-0000F3040000}"/>
    <cellStyle name="40% - Énfasis2 9 2" xfId="690" xr:uid="{00000000-0005-0000-0000-0000F4040000}"/>
    <cellStyle name="40% - Énfasis2 9 2 2" xfId="1820" xr:uid="{00000000-0005-0000-0000-0000F5040000}"/>
    <cellStyle name="40% - Énfasis2 9 3" xfId="1291" xr:uid="{00000000-0005-0000-0000-0000F6040000}"/>
    <cellStyle name="40% - Énfasis2_Balance Tributario dic 2018" xfId="1148" xr:uid="{00000000-0005-0000-0000-0000F7040000}"/>
    <cellStyle name="40% - Énfasis3" xfId="47" xr:uid="{00000000-0005-0000-0000-0000F8040000}"/>
    <cellStyle name="40% - Énfasis3 10" xfId="185" xr:uid="{00000000-0005-0000-0000-0000F9040000}"/>
    <cellStyle name="40% - Énfasis3 10 2" xfId="715" xr:uid="{00000000-0005-0000-0000-0000FA040000}"/>
    <cellStyle name="40% - Énfasis3 10 2 2" xfId="1845" xr:uid="{00000000-0005-0000-0000-0000FB040000}"/>
    <cellStyle name="40% - Énfasis3 10 3" xfId="1316" xr:uid="{00000000-0005-0000-0000-0000FC040000}"/>
    <cellStyle name="40% - Énfasis3 11" xfId="198" xr:uid="{00000000-0005-0000-0000-0000FD040000}"/>
    <cellStyle name="40% - Énfasis3 11 2" xfId="728" xr:uid="{00000000-0005-0000-0000-0000FE040000}"/>
    <cellStyle name="40% - Énfasis3 11 2 2" xfId="1858" xr:uid="{00000000-0005-0000-0000-0000FF040000}"/>
    <cellStyle name="40% - Énfasis3 11 3" xfId="1329" xr:uid="{00000000-0005-0000-0000-000000050000}"/>
    <cellStyle name="40% - Énfasis3 12" xfId="211" xr:uid="{00000000-0005-0000-0000-000001050000}"/>
    <cellStyle name="40% - Énfasis3 12 2" xfId="741" xr:uid="{00000000-0005-0000-0000-000002050000}"/>
    <cellStyle name="40% - Énfasis3 12 2 2" xfId="1871" xr:uid="{00000000-0005-0000-0000-000003050000}"/>
    <cellStyle name="40% - Énfasis3 12 3" xfId="1342" xr:uid="{00000000-0005-0000-0000-000004050000}"/>
    <cellStyle name="40% - Énfasis3 13" xfId="224" xr:uid="{00000000-0005-0000-0000-000005050000}"/>
    <cellStyle name="40% - Énfasis3 13 2" xfId="754" xr:uid="{00000000-0005-0000-0000-000006050000}"/>
    <cellStyle name="40% - Énfasis3 13 2 2" xfId="1884" xr:uid="{00000000-0005-0000-0000-000007050000}"/>
    <cellStyle name="40% - Énfasis3 13 3" xfId="1355" xr:uid="{00000000-0005-0000-0000-000008050000}"/>
    <cellStyle name="40% - Énfasis3 14" xfId="236" xr:uid="{00000000-0005-0000-0000-000009050000}"/>
    <cellStyle name="40% - Énfasis3 14 2" xfId="766" xr:uid="{00000000-0005-0000-0000-00000A050000}"/>
    <cellStyle name="40% - Énfasis3 14 2 2" xfId="1896" xr:uid="{00000000-0005-0000-0000-00000B050000}"/>
    <cellStyle name="40% - Énfasis3 14 3" xfId="1367" xr:uid="{00000000-0005-0000-0000-00000C050000}"/>
    <cellStyle name="40% - Énfasis3 15" xfId="248" xr:uid="{00000000-0005-0000-0000-00000D050000}"/>
    <cellStyle name="40% - Énfasis3 15 2" xfId="778" xr:uid="{00000000-0005-0000-0000-00000E050000}"/>
    <cellStyle name="40% - Énfasis3 15 2 2" xfId="1908" xr:uid="{00000000-0005-0000-0000-00000F050000}"/>
    <cellStyle name="40% - Énfasis3 15 3" xfId="1379" xr:uid="{00000000-0005-0000-0000-000010050000}"/>
    <cellStyle name="40% - Énfasis3 16" xfId="259" xr:uid="{00000000-0005-0000-0000-000011050000}"/>
    <cellStyle name="40% - Énfasis3 16 2" xfId="789" xr:uid="{00000000-0005-0000-0000-000012050000}"/>
    <cellStyle name="40% - Énfasis3 16 2 2" xfId="1919" xr:uid="{00000000-0005-0000-0000-000013050000}"/>
    <cellStyle name="40% - Énfasis3 16 3" xfId="1390" xr:uid="{00000000-0005-0000-0000-000014050000}"/>
    <cellStyle name="40% - Énfasis3 17" xfId="269" xr:uid="{00000000-0005-0000-0000-000015050000}"/>
    <cellStyle name="40% - Énfasis3 17 2" xfId="799" xr:uid="{00000000-0005-0000-0000-000016050000}"/>
    <cellStyle name="40% - Énfasis3 17 2 2" xfId="1929" xr:uid="{00000000-0005-0000-0000-000017050000}"/>
    <cellStyle name="40% - Énfasis3 17 3" xfId="1400" xr:uid="{00000000-0005-0000-0000-000018050000}"/>
    <cellStyle name="40% - Énfasis3 18" xfId="291" xr:uid="{00000000-0005-0000-0000-000019050000}"/>
    <cellStyle name="40% - Énfasis3 18 2" xfId="821" xr:uid="{00000000-0005-0000-0000-00001A050000}"/>
    <cellStyle name="40% - Énfasis3 18 2 2" xfId="1951" xr:uid="{00000000-0005-0000-0000-00001B050000}"/>
    <cellStyle name="40% - Énfasis3 18 3" xfId="1422" xr:uid="{00000000-0005-0000-0000-00001C050000}"/>
    <cellStyle name="40% - Énfasis3 19" xfId="304" xr:uid="{00000000-0005-0000-0000-00001D050000}"/>
    <cellStyle name="40% - Énfasis3 19 2" xfId="834" xr:uid="{00000000-0005-0000-0000-00001E050000}"/>
    <cellStyle name="40% - Énfasis3 19 2 2" xfId="1964" xr:uid="{00000000-0005-0000-0000-00001F050000}"/>
    <cellStyle name="40% - Énfasis3 19 3" xfId="1435" xr:uid="{00000000-0005-0000-0000-000020050000}"/>
    <cellStyle name="40% - Énfasis3 2" xfId="74" xr:uid="{00000000-0005-0000-0000-000021050000}"/>
    <cellStyle name="40% - Énfasis3 2 2" xfId="604" xr:uid="{00000000-0005-0000-0000-000022050000}"/>
    <cellStyle name="40% - Énfasis3 2 2 2" xfId="1734" xr:uid="{00000000-0005-0000-0000-000023050000}"/>
    <cellStyle name="40% - Énfasis3 2 3" xfId="1205" xr:uid="{00000000-0005-0000-0000-000024050000}"/>
    <cellStyle name="40% - Énfasis3 20" xfId="318" xr:uid="{00000000-0005-0000-0000-000025050000}"/>
    <cellStyle name="40% - Énfasis3 20 2" xfId="848" xr:uid="{00000000-0005-0000-0000-000026050000}"/>
    <cellStyle name="40% - Énfasis3 20 2 2" xfId="1978" xr:uid="{00000000-0005-0000-0000-000027050000}"/>
    <cellStyle name="40% - Énfasis3 20 3" xfId="1449" xr:uid="{00000000-0005-0000-0000-000028050000}"/>
    <cellStyle name="40% - Énfasis3 21" xfId="331" xr:uid="{00000000-0005-0000-0000-000029050000}"/>
    <cellStyle name="40% - Énfasis3 21 2" xfId="861" xr:uid="{00000000-0005-0000-0000-00002A050000}"/>
    <cellStyle name="40% - Énfasis3 21 2 2" xfId="1991" xr:uid="{00000000-0005-0000-0000-00002B050000}"/>
    <cellStyle name="40% - Énfasis3 21 3" xfId="1462" xr:uid="{00000000-0005-0000-0000-00002C050000}"/>
    <cellStyle name="40% - Énfasis3 22" xfId="344" xr:uid="{00000000-0005-0000-0000-00002D050000}"/>
    <cellStyle name="40% - Énfasis3 22 2" xfId="874" xr:uid="{00000000-0005-0000-0000-00002E050000}"/>
    <cellStyle name="40% - Énfasis3 22 2 2" xfId="2004" xr:uid="{00000000-0005-0000-0000-00002F050000}"/>
    <cellStyle name="40% - Énfasis3 22 3" xfId="1475" xr:uid="{00000000-0005-0000-0000-000030050000}"/>
    <cellStyle name="40% - Énfasis3 23" xfId="357" xr:uid="{00000000-0005-0000-0000-000031050000}"/>
    <cellStyle name="40% - Énfasis3 23 2" xfId="887" xr:uid="{00000000-0005-0000-0000-000032050000}"/>
    <cellStyle name="40% - Énfasis3 23 2 2" xfId="2017" xr:uid="{00000000-0005-0000-0000-000033050000}"/>
    <cellStyle name="40% - Énfasis3 23 3" xfId="1488" xr:uid="{00000000-0005-0000-0000-000034050000}"/>
    <cellStyle name="40% - Énfasis3 24" xfId="370" xr:uid="{00000000-0005-0000-0000-000035050000}"/>
    <cellStyle name="40% - Énfasis3 24 2" xfId="900" xr:uid="{00000000-0005-0000-0000-000036050000}"/>
    <cellStyle name="40% - Énfasis3 24 2 2" xfId="2030" xr:uid="{00000000-0005-0000-0000-000037050000}"/>
    <cellStyle name="40% - Énfasis3 24 3" xfId="1501" xr:uid="{00000000-0005-0000-0000-000038050000}"/>
    <cellStyle name="40% - Énfasis3 25" xfId="383" xr:uid="{00000000-0005-0000-0000-000039050000}"/>
    <cellStyle name="40% - Énfasis3 25 2" xfId="913" xr:uid="{00000000-0005-0000-0000-00003A050000}"/>
    <cellStyle name="40% - Énfasis3 25 2 2" xfId="2043" xr:uid="{00000000-0005-0000-0000-00003B050000}"/>
    <cellStyle name="40% - Énfasis3 25 3" xfId="1514" xr:uid="{00000000-0005-0000-0000-00003C050000}"/>
    <cellStyle name="40% - Énfasis3 26" xfId="397" xr:uid="{00000000-0005-0000-0000-00003D050000}"/>
    <cellStyle name="40% - Énfasis3 26 2" xfId="927" xr:uid="{00000000-0005-0000-0000-00003E050000}"/>
    <cellStyle name="40% - Énfasis3 26 2 2" xfId="2057" xr:uid="{00000000-0005-0000-0000-00003F050000}"/>
    <cellStyle name="40% - Énfasis3 26 3" xfId="1528" xr:uid="{00000000-0005-0000-0000-000040050000}"/>
    <cellStyle name="40% - Énfasis3 27" xfId="410" xr:uid="{00000000-0005-0000-0000-000041050000}"/>
    <cellStyle name="40% - Énfasis3 27 2" xfId="940" xr:uid="{00000000-0005-0000-0000-000042050000}"/>
    <cellStyle name="40% - Énfasis3 27 2 2" xfId="2070" xr:uid="{00000000-0005-0000-0000-000043050000}"/>
    <cellStyle name="40% - Énfasis3 27 3" xfId="1541" xr:uid="{00000000-0005-0000-0000-000044050000}"/>
    <cellStyle name="40% - Énfasis3 28" xfId="423" xr:uid="{00000000-0005-0000-0000-000045050000}"/>
    <cellStyle name="40% - Énfasis3 28 2" xfId="953" xr:uid="{00000000-0005-0000-0000-000046050000}"/>
    <cellStyle name="40% - Énfasis3 28 2 2" xfId="2083" xr:uid="{00000000-0005-0000-0000-000047050000}"/>
    <cellStyle name="40% - Énfasis3 28 3" xfId="1554" xr:uid="{00000000-0005-0000-0000-000048050000}"/>
    <cellStyle name="40% - Énfasis3 29" xfId="436" xr:uid="{00000000-0005-0000-0000-000049050000}"/>
    <cellStyle name="40% - Énfasis3 29 2" xfId="966" xr:uid="{00000000-0005-0000-0000-00004A050000}"/>
    <cellStyle name="40% - Énfasis3 29 2 2" xfId="2096" xr:uid="{00000000-0005-0000-0000-00004B050000}"/>
    <cellStyle name="40% - Énfasis3 29 3" xfId="1567" xr:uid="{00000000-0005-0000-0000-00004C050000}"/>
    <cellStyle name="40% - Énfasis3 3" xfId="94" xr:uid="{00000000-0005-0000-0000-00004D050000}"/>
    <cellStyle name="40% - Énfasis3 3 2" xfId="624" xr:uid="{00000000-0005-0000-0000-00004E050000}"/>
    <cellStyle name="40% - Énfasis3 3 2 2" xfId="1754" xr:uid="{00000000-0005-0000-0000-00004F050000}"/>
    <cellStyle name="40% - Énfasis3 3 3" xfId="1225" xr:uid="{00000000-0005-0000-0000-000050050000}"/>
    <cellStyle name="40% - Énfasis3 30" xfId="447" xr:uid="{00000000-0005-0000-0000-000051050000}"/>
    <cellStyle name="40% - Énfasis3 30 2" xfId="977" xr:uid="{00000000-0005-0000-0000-000052050000}"/>
    <cellStyle name="40% - Énfasis3 30 2 2" xfId="2107" xr:uid="{00000000-0005-0000-0000-000053050000}"/>
    <cellStyle name="40% - Énfasis3 30 3" xfId="1578" xr:uid="{00000000-0005-0000-0000-000054050000}"/>
    <cellStyle name="40% - Énfasis3 31" xfId="457" xr:uid="{00000000-0005-0000-0000-000055050000}"/>
    <cellStyle name="40% - Énfasis3 31 2" xfId="987" xr:uid="{00000000-0005-0000-0000-000056050000}"/>
    <cellStyle name="40% - Énfasis3 31 2 2" xfId="2117" xr:uid="{00000000-0005-0000-0000-000057050000}"/>
    <cellStyle name="40% - Énfasis3 31 3" xfId="1588" xr:uid="{00000000-0005-0000-0000-000058050000}"/>
    <cellStyle name="40% - Énfasis3 32" xfId="471" xr:uid="{00000000-0005-0000-0000-000059050000}"/>
    <cellStyle name="40% - Énfasis3 32 2" xfId="1001" xr:uid="{00000000-0005-0000-0000-00005A050000}"/>
    <cellStyle name="40% - Énfasis3 32 2 2" xfId="2131" xr:uid="{00000000-0005-0000-0000-00005B050000}"/>
    <cellStyle name="40% - Énfasis3 32 3" xfId="1602" xr:uid="{00000000-0005-0000-0000-00005C050000}"/>
    <cellStyle name="40% - Énfasis3 33" xfId="484" xr:uid="{00000000-0005-0000-0000-00005D050000}"/>
    <cellStyle name="40% - Énfasis3 33 2" xfId="1014" xr:uid="{00000000-0005-0000-0000-00005E050000}"/>
    <cellStyle name="40% - Énfasis3 33 2 2" xfId="2144" xr:uid="{00000000-0005-0000-0000-00005F050000}"/>
    <cellStyle name="40% - Énfasis3 33 3" xfId="1615" xr:uid="{00000000-0005-0000-0000-000060050000}"/>
    <cellStyle name="40% - Énfasis3 34" xfId="502" xr:uid="{00000000-0005-0000-0000-000061050000}"/>
    <cellStyle name="40% - Énfasis3 34 2" xfId="1032" xr:uid="{00000000-0005-0000-0000-000062050000}"/>
    <cellStyle name="40% - Énfasis3 34 2 2" xfId="2162" xr:uid="{00000000-0005-0000-0000-000063050000}"/>
    <cellStyle name="40% - Énfasis3 34 3" xfId="1633" xr:uid="{00000000-0005-0000-0000-000064050000}"/>
    <cellStyle name="40% - Énfasis3 35" xfId="513" xr:uid="{00000000-0005-0000-0000-000065050000}"/>
    <cellStyle name="40% - Énfasis3 35 2" xfId="1043" xr:uid="{00000000-0005-0000-0000-000066050000}"/>
    <cellStyle name="40% - Énfasis3 35 2 2" xfId="2173" xr:uid="{00000000-0005-0000-0000-000067050000}"/>
    <cellStyle name="40% - Énfasis3 35 3" xfId="1644" xr:uid="{00000000-0005-0000-0000-000068050000}"/>
    <cellStyle name="40% - Énfasis3 36" xfId="523" xr:uid="{00000000-0005-0000-0000-000069050000}"/>
    <cellStyle name="40% - Énfasis3 36 2" xfId="1053" xr:uid="{00000000-0005-0000-0000-00006A050000}"/>
    <cellStyle name="40% - Énfasis3 36 2 2" xfId="2183" xr:uid="{00000000-0005-0000-0000-00006B050000}"/>
    <cellStyle name="40% - Énfasis3 36 3" xfId="1654" xr:uid="{00000000-0005-0000-0000-00006C050000}"/>
    <cellStyle name="40% - Énfasis3 37" xfId="538" xr:uid="{00000000-0005-0000-0000-00006D050000}"/>
    <cellStyle name="40% - Énfasis3 37 2" xfId="1068" xr:uid="{00000000-0005-0000-0000-00006E050000}"/>
    <cellStyle name="40% - Énfasis3 37 2 2" xfId="2198" xr:uid="{00000000-0005-0000-0000-00006F050000}"/>
    <cellStyle name="40% - Énfasis3 37 3" xfId="1669" xr:uid="{00000000-0005-0000-0000-000070050000}"/>
    <cellStyle name="40% - Énfasis3 38" xfId="552" xr:uid="{00000000-0005-0000-0000-000071050000}"/>
    <cellStyle name="40% - Énfasis3 38 2" xfId="1082" xr:uid="{00000000-0005-0000-0000-000072050000}"/>
    <cellStyle name="40% - Énfasis3 38 2 2" xfId="2212" xr:uid="{00000000-0005-0000-0000-000073050000}"/>
    <cellStyle name="40% - Énfasis3 38 3" xfId="1683" xr:uid="{00000000-0005-0000-0000-000074050000}"/>
    <cellStyle name="40% - Énfasis3 39" xfId="567" xr:uid="{00000000-0005-0000-0000-000075050000}"/>
    <cellStyle name="40% - Énfasis3 39 2" xfId="1097" xr:uid="{00000000-0005-0000-0000-000076050000}"/>
    <cellStyle name="40% - Énfasis3 39 2 2" xfId="2227" xr:uid="{00000000-0005-0000-0000-000077050000}"/>
    <cellStyle name="40% - Énfasis3 39 3" xfId="1698" xr:uid="{00000000-0005-0000-0000-000078050000}"/>
    <cellStyle name="40% - Énfasis3 4" xfId="107" xr:uid="{00000000-0005-0000-0000-000079050000}"/>
    <cellStyle name="40% - Énfasis3 4 2" xfId="637" xr:uid="{00000000-0005-0000-0000-00007A050000}"/>
    <cellStyle name="40% - Énfasis3 4 2 2" xfId="1767" xr:uid="{00000000-0005-0000-0000-00007B050000}"/>
    <cellStyle name="40% - Énfasis3 4 3" xfId="1238" xr:uid="{00000000-0005-0000-0000-00007C050000}"/>
    <cellStyle name="40% - Énfasis3 40" xfId="1112" xr:uid="{00000000-0005-0000-0000-00007D050000}"/>
    <cellStyle name="40% - Énfasis3 40 2" xfId="2242" xr:uid="{00000000-0005-0000-0000-00007E050000}"/>
    <cellStyle name="40% - Énfasis3 41" xfId="585" xr:uid="{00000000-0005-0000-0000-00007F050000}"/>
    <cellStyle name="40% - Énfasis3 41 2" xfId="1715" xr:uid="{00000000-0005-0000-0000-000080050000}"/>
    <cellStyle name="40% - Énfasis3 42" xfId="1186" xr:uid="{00000000-0005-0000-0000-000081050000}"/>
    <cellStyle name="40% - Énfasis3 5" xfId="120" xr:uid="{00000000-0005-0000-0000-000082050000}"/>
    <cellStyle name="40% - Énfasis3 5 2" xfId="650" xr:uid="{00000000-0005-0000-0000-000083050000}"/>
    <cellStyle name="40% - Énfasis3 5 2 2" xfId="1780" xr:uid="{00000000-0005-0000-0000-000084050000}"/>
    <cellStyle name="40% - Énfasis3 5 3" xfId="1251" xr:uid="{00000000-0005-0000-0000-000085050000}"/>
    <cellStyle name="40% - Énfasis3 6" xfId="133" xr:uid="{00000000-0005-0000-0000-000086050000}"/>
    <cellStyle name="40% - Énfasis3 6 2" xfId="663" xr:uid="{00000000-0005-0000-0000-000087050000}"/>
    <cellStyle name="40% - Énfasis3 6 2 2" xfId="1793" xr:uid="{00000000-0005-0000-0000-000088050000}"/>
    <cellStyle name="40% - Énfasis3 6 3" xfId="1264" xr:uid="{00000000-0005-0000-0000-000089050000}"/>
    <cellStyle name="40% - Énfasis3 7" xfId="146" xr:uid="{00000000-0005-0000-0000-00008A050000}"/>
    <cellStyle name="40% - Énfasis3 7 2" xfId="676" xr:uid="{00000000-0005-0000-0000-00008B050000}"/>
    <cellStyle name="40% - Énfasis3 7 2 2" xfId="1806" xr:uid="{00000000-0005-0000-0000-00008C050000}"/>
    <cellStyle name="40% - Énfasis3 7 3" xfId="1277" xr:uid="{00000000-0005-0000-0000-00008D050000}"/>
    <cellStyle name="40% - Énfasis3 8" xfId="159" xr:uid="{00000000-0005-0000-0000-00008E050000}"/>
    <cellStyle name="40% - Énfasis3 8 2" xfId="689" xr:uid="{00000000-0005-0000-0000-00008F050000}"/>
    <cellStyle name="40% - Énfasis3 8 2 2" xfId="1819" xr:uid="{00000000-0005-0000-0000-000090050000}"/>
    <cellStyle name="40% - Énfasis3 8 3" xfId="1290" xr:uid="{00000000-0005-0000-0000-000091050000}"/>
    <cellStyle name="40% - Énfasis3 9" xfId="172" xr:uid="{00000000-0005-0000-0000-000092050000}"/>
    <cellStyle name="40% - Énfasis3 9 2" xfId="702" xr:uid="{00000000-0005-0000-0000-000093050000}"/>
    <cellStyle name="40% - Énfasis3 9 2 2" xfId="1832" xr:uid="{00000000-0005-0000-0000-000094050000}"/>
    <cellStyle name="40% - Énfasis3 9 3" xfId="1303" xr:uid="{00000000-0005-0000-0000-000095050000}"/>
    <cellStyle name="40% - Énfasis3_Balance Tributario dic 2018" xfId="1149" xr:uid="{00000000-0005-0000-0000-000096050000}"/>
    <cellStyle name="40% - Énfasis4" xfId="51" xr:uid="{00000000-0005-0000-0000-000097050000}"/>
    <cellStyle name="40% - Énfasis4 10" xfId="188" xr:uid="{00000000-0005-0000-0000-000098050000}"/>
    <cellStyle name="40% - Énfasis4 10 2" xfId="718" xr:uid="{00000000-0005-0000-0000-000099050000}"/>
    <cellStyle name="40% - Énfasis4 10 2 2" xfId="1848" xr:uid="{00000000-0005-0000-0000-00009A050000}"/>
    <cellStyle name="40% - Énfasis4 10 3" xfId="1319" xr:uid="{00000000-0005-0000-0000-00009B050000}"/>
    <cellStyle name="40% - Énfasis4 11" xfId="201" xr:uid="{00000000-0005-0000-0000-00009C050000}"/>
    <cellStyle name="40% - Énfasis4 11 2" xfId="731" xr:uid="{00000000-0005-0000-0000-00009D050000}"/>
    <cellStyle name="40% - Énfasis4 11 2 2" xfId="1861" xr:uid="{00000000-0005-0000-0000-00009E050000}"/>
    <cellStyle name="40% - Énfasis4 11 3" xfId="1332" xr:uid="{00000000-0005-0000-0000-00009F050000}"/>
    <cellStyle name="40% - Énfasis4 12" xfId="214" xr:uid="{00000000-0005-0000-0000-0000A0050000}"/>
    <cellStyle name="40% - Énfasis4 12 2" xfId="744" xr:uid="{00000000-0005-0000-0000-0000A1050000}"/>
    <cellStyle name="40% - Énfasis4 12 2 2" xfId="1874" xr:uid="{00000000-0005-0000-0000-0000A2050000}"/>
    <cellStyle name="40% - Énfasis4 12 3" xfId="1345" xr:uid="{00000000-0005-0000-0000-0000A3050000}"/>
    <cellStyle name="40% - Énfasis4 13" xfId="227" xr:uid="{00000000-0005-0000-0000-0000A4050000}"/>
    <cellStyle name="40% - Énfasis4 13 2" xfId="757" xr:uid="{00000000-0005-0000-0000-0000A5050000}"/>
    <cellStyle name="40% - Énfasis4 13 2 2" xfId="1887" xr:uid="{00000000-0005-0000-0000-0000A6050000}"/>
    <cellStyle name="40% - Énfasis4 13 3" xfId="1358" xr:uid="{00000000-0005-0000-0000-0000A7050000}"/>
    <cellStyle name="40% - Énfasis4 14" xfId="239" xr:uid="{00000000-0005-0000-0000-0000A8050000}"/>
    <cellStyle name="40% - Énfasis4 14 2" xfId="769" xr:uid="{00000000-0005-0000-0000-0000A9050000}"/>
    <cellStyle name="40% - Énfasis4 14 2 2" xfId="1899" xr:uid="{00000000-0005-0000-0000-0000AA050000}"/>
    <cellStyle name="40% - Énfasis4 14 3" xfId="1370" xr:uid="{00000000-0005-0000-0000-0000AB050000}"/>
    <cellStyle name="40% - Énfasis4 15" xfId="251" xr:uid="{00000000-0005-0000-0000-0000AC050000}"/>
    <cellStyle name="40% - Énfasis4 15 2" xfId="781" xr:uid="{00000000-0005-0000-0000-0000AD050000}"/>
    <cellStyle name="40% - Énfasis4 15 2 2" xfId="1911" xr:uid="{00000000-0005-0000-0000-0000AE050000}"/>
    <cellStyle name="40% - Énfasis4 15 3" xfId="1382" xr:uid="{00000000-0005-0000-0000-0000AF050000}"/>
    <cellStyle name="40% - Énfasis4 16" xfId="262" xr:uid="{00000000-0005-0000-0000-0000B0050000}"/>
    <cellStyle name="40% - Énfasis4 16 2" xfId="792" xr:uid="{00000000-0005-0000-0000-0000B1050000}"/>
    <cellStyle name="40% - Énfasis4 16 2 2" xfId="1922" xr:uid="{00000000-0005-0000-0000-0000B2050000}"/>
    <cellStyle name="40% - Énfasis4 16 3" xfId="1393" xr:uid="{00000000-0005-0000-0000-0000B3050000}"/>
    <cellStyle name="40% - Énfasis4 17" xfId="271" xr:uid="{00000000-0005-0000-0000-0000B4050000}"/>
    <cellStyle name="40% - Énfasis4 17 2" xfId="801" xr:uid="{00000000-0005-0000-0000-0000B5050000}"/>
    <cellStyle name="40% - Énfasis4 17 2 2" xfId="1931" xr:uid="{00000000-0005-0000-0000-0000B6050000}"/>
    <cellStyle name="40% - Énfasis4 17 3" xfId="1402" xr:uid="{00000000-0005-0000-0000-0000B7050000}"/>
    <cellStyle name="40% - Énfasis4 18" xfId="294" xr:uid="{00000000-0005-0000-0000-0000B8050000}"/>
    <cellStyle name="40% - Énfasis4 18 2" xfId="824" xr:uid="{00000000-0005-0000-0000-0000B9050000}"/>
    <cellStyle name="40% - Énfasis4 18 2 2" xfId="1954" xr:uid="{00000000-0005-0000-0000-0000BA050000}"/>
    <cellStyle name="40% - Énfasis4 18 3" xfId="1425" xr:uid="{00000000-0005-0000-0000-0000BB050000}"/>
    <cellStyle name="40% - Énfasis4 19" xfId="308" xr:uid="{00000000-0005-0000-0000-0000BC050000}"/>
    <cellStyle name="40% - Énfasis4 19 2" xfId="838" xr:uid="{00000000-0005-0000-0000-0000BD050000}"/>
    <cellStyle name="40% - Énfasis4 19 2 2" xfId="1968" xr:uid="{00000000-0005-0000-0000-0000BE050000}"/>
    <cellStyle name="40% - Énfasis4 19 3" xfId="1439" xr:uid="{00000000-0005-0000-0000-0000BF050000}"/>
    <cellStyle name="40% - Énfasis4 2" xfId="76" xr:uid="{00000000-0005-0000-0000-0000C0050000}"/>
    <cellStyle name="40% - Énfasis4 2 2" xfId="606" xr:uid="{00000000-0005-0000-0000-0000C1050000}"/>
    <cellStyle name="40% - Énfasis4 2 2 2" xfId="1736" xr:uid="{00000000-0005-0000-0000-0000C2050000}"/>
    <cellStyle name="40% - Énfasis4 2 3" xfId="1207" xr:uid="{00000000-0005-0000-0000-0000C3050000}"/>
    <cellStyle name="40% - Énfasis4 20" xfId="321" xr:uid="{00000000-0005-0000-0000-0000C4050000}"/>
    <cellStyle name="40% - Énfasis4 20 2" xfId="851" xr:uid="{00000000-0005-0000-0000-0000C5050000}"/>
    <cellStyle name="40% - Énfasis4 20 2 2" xfId="1981" xr:uid="{00000000-0005-0000-0000-0000C6050000}"/>
    <cellStyle name="40% - Énfasis4 20 3" xfId="1452" xr:uid="{00000000-0005-0000-0000-0000C7050000}"/>
    <cellStyle name="40% - Énfasis4 21" xfId="334" xr:uid="{00000000-0005-0000-0000-0000C8050000}"/>
    <cellStyle name="40% - Énfasis4 21 2" xfId="864" xr:uid="{00000000-0005-0000-0000-0000C9050000}"/>
    <cellStyle name="40% - Énfasis4 21 2 2" xfId="1994" xr:uid="{00000000-0005-0000-0000-0000CA050000}"/>
    <cellStyle name="40% - Énfasis4 21 3" xfId="1465" xr:uid="{00000000-0005-0000-0000-0000CB050000}"/>
    <cellStyle name="40% - Énfasis4 22" xfId="347" xr:uid="{00000000-0005-0000-0000-0000CC050000}"/>
    <cellStyle name="40% - Énfasis4 22 2" xfId="877" xr:uid="{00000000-0005-0000-0000-0000CD050000}"/>
    <cellStyle name="40% - Énfasis4 22 2 2" xfId="2007" xr:uid="{00000000-0005-0000-0000-0000CE050000}"/>
    <cellStyle name="40% - Énfasis4 22 3" xfId="1478" xr:uid="{00000000-0005-0000-0000-0000CF050000}"/>
    <cellStyle name="40% - Énfasis4 23" xfId="361" xr:uid="{00000000-0005-0000-0000-0000D0050000}"/>
    <cellStyle name="40% - Énfasis4 23 2" xfId="891" xr:uid="{00000000-0005-0000-0000-0000D1050000}"/>
    <cellStyle name="40% - Énfasis4 23 2 2" xfId="2021" xr:uid="{00000000-0005-0000-0000-0000D2050000}"/>
    <cellStyle name="40% - Énfasis4 23 3" xfId="1492" xr:uid="{00000000-0005-0000-0000-0000D3050000}"/>
    <cellStyle name="40% - Énfasis4 24" xfId="373" xr:uid="{00000000-0005-0000-0000-0000D4050000}"/>
    <cellStyle name="40% - Énfasis4 24 2" xfId="903" xr:uid="{00000000-0005-0000-0000-0000D5050000}"/>
    <cellStyle name="40% - Énfasis4 24 2 2" xfId="2033" xr:uid="{00000000-0005-0000-0000-0000D6050000}"/>
    <cellStyle name="40% - Énfasis4 24 3" xfId="1504" xr:uid="{00000000-0005-0000-0000-0000D7050000}"/>
    <cellStyle name="40% - Énfasis4 25" xfId="387" xr:uid="{00000000-0005-0000-0000-0000D8050000}"/>
    <cellStyle name="40% - Énfasis4 25 2" xfId="917" xr:uid="{00000000-0005-0000-0000-0000D9050000}"/>
    <cellStyle name="40% - Énfasis4 25 2 2" xfId="2047" xr:uid="{00000000-0005-0000-0000-0000DA050000}"/>
    <cellStyle name="40% - Énfasis4 25 3" xfId="1518" xr:uid="{00000000-0005-0000-0000-0000DB050000}"/>
    <cellStyle name="40% - Énfasis4 26" xfId="400" xr:uid="{00000000-0005-0000-0000-0000DC050000}"/>
    <cellStyle name="40% - Énfasis4 26 2" xfId="930" xr:uid="{00000000-0005-0000-0000-0000DD050000}"/>
    <cellStyle name="40% - Énfasis4 26 2 2" xfId="2060" xr:uid="{00000000-0005-0000-0000-0000DE050000}"/>
    <cellStyle name="40% - Énfasis4 26 3" xfId="1531" xr:uid="{00000000-0005-0000-0000-0000DF050000}"/>
    <cellStyle name="40% - Énfasis4 27" xfId="414" xr:uid="{00000000-0005-0000-0000-0000E0050000}"/>
    <cellStyle name="40% - Énfasis4 27 2" xfId="944" xr:uid="{00000000-0005-0000-0000-0000E1050000}"/>
    <cellStyle name="40% - Énfasis4 27 2 2" xfId="2074" xr:uid="{00000000-0005-0000-0000-0000E2050000}"/>
    <cellStyle name="40% - Énfasis4 27 3" xfId="1545" xr:uid="{00000000-0005-0000-0000-0000E3050000}"/>
    <cellStyle name="40% - Énfasis4 28" xfId="427" xr:uid="{00000000-0005-0000-0000-0000E4050000}"/>
    <cellStyle name="40% - Énfasis4 28 2" xfId="957" xr:uid="{00000000-0005-0000-0000-0000E5050000}"/>
    <cellStyle name="40% - Énfasis4 28 2 2" xfId="2087" xr:uid="{00000000-0005-0000-0000-0000E6050000}"/>
    <cellStyle name="40% - Énfasis4 28 3" xfId="1558" xr:uid="{00000000-0005-0000-0000-0000E7050000}"/>
    <cellStyle name="40% - Énfasis4 29" xfId="439" xr:uid="{00000000-0005-0000-0000-0000E8050000}"/>
    <cellStyle name="40% - Énfasis4 29 2" xfId="969" xr:uid="{00000000-0005-0000-0000-0000E9050000}"/>
    <cellStyle name="40% - Énfasis4 29 2 2" xfId="2099" xr:uid="{00000000-0005-0000-0000-0000EA050000}"/>
    <cellStyle name="40% - Énfasis4 29 3" xfId="1570" xr:uid="{00000000-0005-0000-0000-0000EB050000}"/>
    <cellStyle name="40% - Énfasis4 3" xfId="97" xr:uid="{00000000-0005-0000-0000-0000EC050000}"/>
    <cellStyle name="40% - Énfasis4 3 2" xfId="627" xr:uid="{00000000-0005-0000-0000-0000ED050000}"/>
    <cellStyle name="40% - Énfasis4 3 2 2" xfId="1757" xr:uid="{00000000-0005-0000-0000-0000EE050000}"/>
    <cellStyle name="40% - Énfasis4 3 3" xfId="1228" xr:uid="{00000000-0005-0000-0000-0000EF050000}"/>
    <cellStyle name="40% - Énfasis4 30" xfId="450" xr:uid="{00000000-0005-0000-0000-0000F0050000}"/>
    <cellStyle name="40% - Énfasis4 30 2" xfId="980" xr:uid="{00000000-0005-0000-0000-0000F1050000}"/>
    <cellStyle name="40% - Énfasis4 30 2 2" xfId="2110" xr:uid="{00000000-0005-0000-0000-0000F2050000}"/>
    <cellStyle name="40% - Énfasis4 30 3" xfId="1581" xr:uid="{00000000-0005-0000-0000-0000F3050000}"/>
    <cellStyle name="40% - Énfasis4 31" xfId="459" xr:uid="{00000000-0005-0000-0000-0000F4050000}"/>
    <cellStyle name="40% - Énfasis4 31 2" xfId="989" xr:uid="{00000000-0005-0000-0000-0000F5050000}"/>
    <cellStyle name="40% - Énfasis4 31 2 2" xfId="2119" xr:uid="{00000000-0005-0000-0000-0000F6050000}"/>
    <cellStyle name="40% - Énfasis4 31 3" xfId="1590" xr:uid="{00000000-0005-0000-0000-0000F7050000}"/>
    <cellStyle name="40% - Énfasis4 32" xfId="473" xr:uid="{00000000-0005-0000-0000-0000F8050000}"/>
    <cellStyle name="40% - Énfasis4 32 2" xfId="1003" xr:uid="{00000000-0005-0000-0000-0000F9050000}"/>
    <cellStyle name="40% - Énfasis4 32 2 2" xfId="2133" xr:uid="{00000000-0005-0000-0000-0000FA050000}"/>
    <cellStyle name="40% - Énfasis4 32 3" xfId="1604" xr:uid="{00000000-0005-0000-0000-0000FB050000}"/>
    <cellStyle name="40% - Énfasis4 33" xfId="486" xr:uid="{00000000-0005-0000-0000-0000FC050000}"/>
    <cellStyle name="40% - Énfasis4 33 2" xfId="1016" xr:uid="{00000000-0005-0000-0000-0000FD050000}"/>
    <cellStyle name="40% - Énfasis4 33 2 2" xfId="2146" xr:uid="{00000000-0005-0000-0000-0000FE050000}"/>
    <cellStyle name="40% - Énfasis4 33 3" xfId="1617" xr:uid="{00000000-0005-0000-0000-0000FF050000}"/>
    <cellStyle name="40% - Énfasis4 34" xfId="505" xr:uid="{00000000-0005-0000-0000-000000060000}"/>
    <cellStyle name="40% - Énfasis4 34 2" xfId="1035" xr:uid="{00000000-0005-0000-0000-000001060000}"/>
    <cellStyle name="40% - Énfasis4 34 2 2" xfId="2165" xr:uid="{00000000-0005-0000-0000-000002060000}"/>
    <cellStyle name="40% - Énfasis4 34 3" xfId="1636" xr:uid="{00000000-0005-0000-0000-000003060000}"/>
    <cellStyle name="40% - Énfasis4 35" xfId="516" xr:uid="{00000000-0005-0000-0000-000004060000}"/>
    <cellStyle name="40% - Énfasis4 35 2" xfId="1046" xr:uid="{00000000-0005-0000-0000-000005060000}"/>
    <cellStyle name="40% - Énfasis4 35 2 2" xfId="2176" xr:uid="{00000000-0005-0000-0000-000006060000}"/>
    <cellStyle name="40% - Énfasis4 35 3" xfId="1647" xr:uid="{00000000-0005-0000-0000-000007060000}"/>
    <cellStyle name="40% - Énfasis4 36" xfId="525" xr:uid="{00000000-0005-0000-0000-000008060000}"/>
    <cellStyle name="40% - Énfasis4 36 2" xfId="1055" xr:uid="{00000000-0005-0000-0000-000009060000}"/>
    <cellStyle name="40% - Énfasis4 36 2 2" xfId="2185" xr:uid="{00000000-0005-0000-0000-00000A060000}"/>
    <cellStyle name="40% - Énfasis4 36 3" xfId="1656" xr:uid="{00000000-0005-0000-0000-00000B060000}"/>
    <cellStyle name="40% - Énfasis4 37" xfId="540" xr:uid="{00000000-0005-0000-0000-00000C060000}"/>
    <cellStyle name="40% - Énfasis4 37 2" xfId="1070" xr:uid="{00000000-0005-0000-0000-00000D060000}"/>
    <cellStyle name="40% - Énfasis4 37 2 2" xfId="2200" xr:uid="{00000000-0005-0000-0000-00000E060000}"/>
    <cellStyle name="40% - Énfasis4 37 3" xfId="1671" xr:uid="{00000000-0005-0000-0000-00000F060000}"/>
    <cellStyle name="40% - Énfasis4 38" xfId="554" xr:uid="{00000000-0005-0000-0000-000010060000}"/>
    <cellStyle name="40% - Énfasis4 38 2" xfId="1084" xr:uid="{00000000-0005-0000-0000-000011060000}"/>
    <cellStyle name="40% - Énfasis4 38 2 2" xfId="2214" xr:uid="{00000000-0005-0000-0000-000012060000}"/>
    <cellStyle name="40% - Énfasis4 38 3" xfId="1685" xr:uid="{00000000-0005-0000-0000-000013060000}"/>
    <cellStyle name="40% - Énfasis4 39" xfId="569" xr:uid="{00000000-0005-0000-0000-000014060000}"/>
    <cellStyle name="40% - Énfasis4 39 2" xfId="1099" xr:uid="{00000000-0005-0000-0000-000015060000}"/>
    <cellStyle name="40% - Énfasis4 39 2 2" xfId="2229" xr:uid="{00000000-0005-0000-0000-000016060000}"/>
    <cellStyle name="40% - Énfasis4 39 3" xfId="1700" xr:uid="{00000000-0005-0000-0000-000017060000}"/>
    <cellStyle name="40% - Énfasis4 4" xfId="110" xr:uid="{00000000-0005-0000-0000-000018060000}"/>
    <cellStyle name="40% - Énfasis4 4 2" xfId="640" xr:uid="{00000000-0005-0000-0000-000019060000}"/>
    <cellStyle name="40% - Énfasis4 4 2 2" xfId="1770" xr:uid="{00000000-0005-0000-0000-00001A060000}"/>
    <cellStyle name="40% - Énfasis4 4 3" xfId="1241" xr:uid="{00000000-0005-0000-0000-00001B060000}"/>
    <cellStyle name="40% - Énfasis4 40" xfId="1114" xr:uid="{00000000-0005-0000-0000-00001C060000}"/>
    <cellStyle name="40% - Énfasis4 40 2" xfId="2244" xr:uid="{00000000-0005-0000-0000-00001D060000}"/>
    <cellStyle name="40% - Énfasis4 41" xfId="587" xr:uid="{00000000-0005-0000-0000-00001E060000}"/>
    <cellStyle name="40% - Énfasis4 41 2" xfId="1717" xr:uid="{00000000-0005-0000-0000-00001F060000}"/>
    <cellStyle name="40% - Énfasis4 42" xfId="1188" xr:uid="{00000000-0005-0000-0000-000020060000}"/>
    <cellStyle name="40% - Énfasis4 5" xfId="123" xr:uid="{00000000-0005-0000-0000-000021060000}"/>
    <cellStyle name="40% - Énfasis4 5 2" xfId="653" xr:uid="{00000000-0005-0000-0000-000022060000}"/>
    <cellStyle name="40% - Énfasis4 5 2 2" xfId="1783" xr:uid="{00000000-0005-0000-0000-000023060000}"/>
    <cellStyle name="40% - Énfasis4 5 3" xfId="1254" xr:uid="{00000000-0005-0000-0000-000024060000}"/>
    <cellStyle name="40% - Énfasis4 6" xfId="136" xr:uid="{00000000-0005-0000-0000-000025060000}"/>
    <cellStyle name="40% - Énfasis4 6 2" xfId="666" xr:uid="{00000000-0005-0000-0000-000026060000}"/>
    <cellStyle name="40% - Énfasis4 6 2 2" xfId="1796" xr:uid="{00000000-0005-0000-0000-000027060000}"/>
    <cellStyle name="40% - Énfasis4 6 3" xfId="1267" xr:uid="{00000000-0005-0000-0000-000028060000}"/>
    <cellStyle name="40% - Énfasis4 7" xfId="149" xr:uid="{00000000-0005-0000-0000-000029060000}"/>
    <cellStyle name="40% - Énfasis4 7 2" xfId="679" xr:uid="{00000000-0005-0000-0000-00002A060000}"/>
    <cellStyle name="40% - Énfasis4 7 2 2" xfId="1809" xr:uid="{00000000-0005-0000-0000-00002B060000}"/>
    <cellStyle name="40% - Énfasis4 7 3" xfId="1280" xr:uid="{00000000-0005-0000-0000-00002C060000}"/>
    <cellStyle name="40% - Énfasis4 8" xfId="162" xr:uid="{00000000-0005-0000-0000-00002D060000}"/>
    <cellStyle name="40% - Énfasis4 8 2" xfId="692" xr:uid="{00000000-0005-0000-0000-00002E060000}"/>
    <cellStyle name="40% - Énfasis4 8 2 2" xfId="1822" xr:uid="{00000000-0005-0000-0000-00002F060000}"/>
    <cellStyle name="40% - Énfasis4 8 3" xfId="1293" xr:uid="{00000000-0005-0000-0000-000030060000}"/>
    <cellStyle name="40% - Énfasis4 9" xfId="175" xr:uid="{00000000-0005-0000-0000-000031060000}"/>
    <cellStyle name="40% - Énfasis4 9 2" xfId="705" xr:uid="{00000000-0005-0000-0000-000032060000}"/>
    <cellStyle name="40% - Énfasis4 9 2 2" xfId="1835" xr:uid="{00000000-0005-0000-0000-000033060000}"/>
    <cellStyle name="40% - Énfasis4 9 3" xfId="1306" xr:uid="{00000000-0005-0000-0000-000034060000}"/>
    <cellStyle name="40% - Énfasis4_Balance Tributario dic 2018" xfId="1150" xr:uid="{00000000-0005-0000-0000-000035060000}"/>
    <cellStyle name="40% - Énfasis5" xfId="55" xr:uid="{00000000-0005-0000-0000-000036060000}"/>
    <cellStyle name="40% - Énfasis5 10" xfId="192" xr:uid="{00000000-0005-0000-0000-000037060000}"/>
    <cellStyle name="40% - Énfasis5 10 2" xfId="722" xr:uid="{00000000-0005-0000-0000-000038060000}"/>
    <cellStyle name="40% - Énfasis5 10 2 2" xfId="1852" xr:uid="{00000000-0005-0000-0000-000039060000}"/>
    <cellStyle name="40% - Énfasis5 10 3" xfId="1323" xr:uid="{00000000-0005-0000-0000-00003A060000}"/>
    <cellStyle name="40% - Énfasis5 11" xfId="205" xr:uid="{00000000-0005-0000-0000-00003B060000}"/>
    <cellStyle name="40% - Énfasis5 11 2" xfId="735" xr:uid="{00000000-0005-0000-0000-00003C060000}"/>
    <cellStyle name="40% - Énfasis5 11 2 2" xfId="1865" xr:uid="{00000000-0005-0000-0000-00003D060000}"/>
    <cellStyle name="40% - Énfasis5 11 3" xfId="1336" xr:uid="{00000000-0005-0000-0000-00003E060000}"/>
    <cellStyle name="40% - Énfasis5 12" xfId="218" xr:uid="{00000000-0005-0000-0000-00003F060000}"/>
    <cellStyle name="40% - Énfasis5 12 2" xfId="748" xr:uid="{00000000-0005-0000-0000-000040060000}"/>
    <cellStyle name="40% - Énfasis5 12 2 2" xfId="1878" xr:uid="{00000000-0005-0000-0000-000041060000}"/>
    <cellStyle name="40% - Énfasis5 12 3" xfId="1349" xr:uid="{00000000-0005-0000-0000-000042060000}"/>
    <cellStyle name="40% - Énfasis5 13" xfId="231" xr:uid="{00000000-0005-0000-0000-000043060000}"/>
    <cellStyle name="40% - Énfasis5 13 2" xfId="761" xr:uid="{00000000-0005-0000-0000-000044060000}"/>
    <cellStyle name="40% - Énfasis5 13 2 2" xfId="1891" xr:uid="{00000000-0005-0000-0000-000045060000}"/>
    <cellStyle name="40% - Énfasis5 13 3" xfId="1362" xr:uid="{00000000-0005-0000-0000-000046060000}"/>
    <cellStyle name="40% - Énfasis5 14" xfId="243" xr:uid="{00000000-0005-0000-0000-000047060000}"/>
    <cellStyle name="40% - Énfasis5 14 2" xfId="773" xr:uid="{00000000-0005-0000-0000-000048060000}"/>
    <cellStyle name="40% - Énfasis5 14 2 2" xfId="1903" xr:uid="{00000000-0005-0000-0000-000049060000}"/>
    <cellStyle name="40% - Énfasis5 14 3" xfId="1374" xr:uid="{00000000-0005-0000-0000-00004A060000}"/>
    <cellStyle name="40% - Énfasis5 15" xfId="255" xr:uid="{00000000-0005-0000-0000-00004B060000}"/>
    <cellStyle name="40% - Énfasis5 15 2" xfId="785" xr:uid="{00000000-0005-0000-0000-00004C060000}"/>
    <cellStyle name="40% - Énfasis5 15 2 2" xfId="1915" xr:uid="{00000000-0005-0000-0000-00004D060000}"/>
    <cellStyle name="40% - Énfasis5 15 3" xfId="1386" xr:uid="{00000000-0005-0000-0000-00004E060000}"/>
    <cellStyle name="40% - Énfasis5 16" xfId="265" xr:uid="{00000000-0005-0000-0000-00004F060000}"/>
    <cellStyle name="40% - Énfasis5 16 2" xfId="795" xr:uid="{00000000-0005-0000-0000-000050060000}"/>
    <cellStyle name="40% - Énfasis5 16 2 2" xfId="1925" xr:uid="{00000000-0005-0000-0000-000051060000}"/>
    <cellStyle name="40% - Énfasis5 16 3" xfId="1396" xr:uid="{00000000-0005-0000-0000-000052060000}"/>
    <cellStyle name="40% - Énfasis5 17" xfId="273" xr:uid="{00000000-0005-0000-0000-000053060000}"/>
    <cellStyle name="40% - Énfasis5 17 2" xfId="803" xr:uid="{00000000-0005-0000-0000-000054060000}"/>
    <cellStyle name="40% - Énfasis5 17 2 2" xfId="1933" xr:uid="{00000000-0005-0000-0000-000055060000}"/>
    <cellStyle name="40% - Énfasis5 17 3" xfId="1404" xr:uid="{00000000-0005-0000-0000-000056060000}"/>
    <cellStyle name="40% - Énfasis5 18" xfId="298" xr:uid="{00000000-0005-0000-0000-000057060000}"/>
    <cellStyle name="40% - Énfasis5 18 2" xfId="828" xr:uid="{00000000-0005-0000-0000-000058060000}"/>
    <cellStyle name="40% - Énfasis5 18 2 2" xfId="1958" xr:uid="{00000000-0005-0000-0000-000059060000}"/>
    <cellStyle name="40% - Énfasis5 18 3" xfId="1429" xr:uid="{00000000-0005-0000-0000-00005A060000}"/>
    <cellStyle name="40% - Énfasis5 19" xfId="311" xr:uid="{00000000-0005-0000-0000-00005B060000}"/>
    <cellStyle name="40% - Énfasis5 19 2" xfId="841" xr:uid="{00000000-0005-0000-0000-00005C060000}"/>
    <cellStyle name="40% - Énfasis5 19 2 2" xfId="1971" xr:uid="{00000000-0005-0000-0000-00005D060000}"/>
    <cellStyle name="40% - Énfasis5 19 3" xfId="1442" xr:uid="{00000000-0005-0000-0000-00005E060000}"/>
    <cellStyle name="40% - Énfasis5 2" xfId="78" xr:uid="{00000000-0005-0000-0000-00005F060000}"/>
    <cellStyle name="40% - Énfasis5 2 2" xfId="608" xr:uid="{00000000-0005-0000-0000-000060060000}"/>
    <cellStyle name="40% - Énfasis5 2 2 2" xfId="1738" xr:uid="{00000000-0005-0000-0000-000061060000}"/>
    <cellStyle name="40% - Énfasis5 2 3" xfId="1209" xr:uid="{00000000-0005-0000-0000-000062060000}"/>
    <cellStyle name="40% - Énfasis5 20" xfId="325" xr:uid="{00000000-0005-0000-0000-000063060000}"/>
    <cellStyle name="40% - Énfasis5 20 2" xfId="855" xr:uid="{00000000-0005-0000-0000-000064060000}"/>
    <cellStyle name="40% - Énfasis5 20 2 2" xfId="1985" xr:uid="{00000000-0005-0000-0000-000065060000}"/>
    <cellStyle name="40% - Énfasis5 20 3" xfId="1456" xr:uid="{00000000-0005-0000-0000-000066060000}"/>
    <cellStyle name="40% - Énfasis5 21" xfId="338" xr:uid="{00000000-0005-0000-0000-000067060000}"/>
    <cellStyle name="40% - Énfasis5 21 2" xfId="868" xr:uid="{00000000-0005-0000-0000-000068060000}"/>
    <cellStyle name="40% - Énfasis5 21 2 2" xfId="1998" xr:uid="{00000000-0005-0000-0000-000069060000}"/>
    <cellStyle name="40% - Énfasis5 21 3" xfId="1469" xr:uid="{00000000-0005-0000-0000-00006A060000}"/>
    <cellStyle name="40% - Énfasis5 22" xfId="351" xr:uid="{00000000-0005-0000-0000-00006B060000}"/>
    <cellStyle name="40% - Énfasis5 22 2" xfId="881" xr:uid="{00000000-0005-0000-0000-00006C060000}"/>
    <cellStyle name="40% - Énfasis5 22 2 2" xfId="2011" xr:uid="{00000000-0005-0000-0000-00006D060000}"/>
    <cellStyle name="40% - Énfasis5 22 3" xfId="1482" xr:uid="{00000000-0005-0000-0000-00006E060000}"/>
    <cellStyle name="40% - Énfasis5 23" xfId="365" xr:uid="{00000000-0005-0000-0000-00006F060000}"/>
    <cellStyle name="40% - Énfasis5 23 2" xfId="895" xr:uid="{00000000-0005-0000-0000-000070060000}"/>
    <cellStyle name="40% - Énfasis5 23 2 2" xfId="2025" xr:uid="{00000000-0005-0000-0000-000071060000}"/>
    <cellStyle name="40% - Énfasis5 23 3" xfId="1496" xr:uid="{00000000-0005-0000-0000-000072060000}"/>
    <cellStyle name="40% - Énfasis5 24" xfId="376" xr:uid="{00000000-0005-0000-0000-000073060000}"/>
    <cellStyle name="40% - Énfasis5 24 2" xfId="906" xr:uid="{00000000-0005-0000-0000-000074060000}"/>
    <cellStyle name="40% - Énfasis5 24 2 2" xfId="2036" xr:uid="{00000000-0005-0000-0000-000075060000}"/>
    <cellStyle name="40% - Énfasis5 24 3" xfId="1507" xr:uid="{00000000-0005-0000-0000-000076060000}"/>
    <cellStyle name="40% - Énfasis5 25" xfId="391" xr:uid="{00000000-0005-0000-0000-000077060000}"/>
    <cellStyle name="40% - Énfasis5 25 2" xfId="921" xr:uid="{00000000-0005-0000-0000-000078060000}"/>
    <cellStyle name="40% - Énfasis5 25 2 2" xfId="2051" xr:uid="{00000000-0005-0000-0000-000079060000}"/>
    <cellStyle name="40% - Énfasis5 25 3" xfId="1522" xr:uid="{00000000-0005-0000-0000-00007A060000}"/>
    <cellStyle name="40% - Énfasis5 26" xfId="404" xr:uid="{00000000-0005-0000-0000-00007B060000}"/>
    <cellStyle name="40% - Énfasis5 26 2" xfId="934" xr:uid="{00000000-0005-0000-0000-00007C060000}"/>
    <cellStyle name="40% - Énfasis5 26 2 2" xfId="2064" xr:uid="{00000000-0005-0000-0000-00007D060000}"/>
    <cellStyle name="40% - Énfasis5 26 3" xfId="1535" xr:uid="{00000000-0005-0000-0000-00007E060000}"/>
    <cellStyle name="40% - Énfasis5 27" xfId="418" xr:uid="{00000000-0005-0000-0000-00007F060000}"/>
    <cellStyle name="40% - Énfasis5 27 2" xfId="948" xr:uid="{00000000-0005-0000-0000-000080060000}"/>
    <cellStyle name="40% - Énfasis5 27 2 2" xfId="2078" xr:uid="{00000000-0005-0000-0000-000081060000}"/>
    <cellStyle name="40% - Énfasis5 27 3" xfId="1549" xr:uid="{00000000-0005-0000-0000-000082060000}"/>
    <cellStyle name="40% - Énfasis5 28" xfId="431" xr:uid="{00000000-0005-0000-0000-000083060000}"/>
    <cellStyle name="40% - Énfasis5 28 2" xfId="961" xr:uid="{00000000-0005-0000-0000-000084060000}"/>
    <cellStyle name="40% - Énfasis5 28 2 2" xfId="2091" xr:uid="{00000000-0005-0000-0000-000085060000}"/>
    <cellStyle name="40% - Énfasis5 28 3" xfId="1562" xr:uid="{00000000-0005-0000-0000-000086060000}"/>
    <cellStyle name="40% - Énfasis5 29" xfId="443" xr:uid="{00000000-0005-0000-0000-000087060000}"/>
    <cellStyle name="40% - Énfasis5 29 2" xfId="973" xr:uid="{00000000-0005-0000-0000-000088060000}"/>
    <cellStyle name="40% - Énfasis5 29 2 2" xfId="2103" xr:uid="{00000000-0005-0000-0000-000089060000}"/>
    <cellStyle name="40% - Énfasis5 29 3" xfId="1574" xr:uid="{00000000-0005-0000-0000-00008A060000}"/>
    <cellStyle name="40% - Énfasis5 3" xfId="101" xr:uid="{00000000-0005-0000-0000-00008B060000}"/>
    <cellStyle name="40% - Énfasis5 3 2" xfId="631" xr:uid="{00000000-0005-0000-0000-00008C060000}"/>
    <cellStyle name="40% - Énfasis5 3 2 2" xfId="1761" xr:uid="{00000000-0005-0000-0000-00008D060000}"/>
    <cellStyle name="40% - Énfasis5 3 3" xfId="1232" xr:uid="{00000000-0005-0000-0000-00008E060000}"/>
    <cellStyle name="40% - Énfasis5 30" xfId="453" xr:uid="{00000000-0005-0000-0000-00008F060000}"/>
    <cellStyle name="40% - Énfasis5 30 2" xfId="983" xr:uid="{00000000-0005-0000-0000-000090060000}"/>
    <cellStyle name="40% - Énfasis5 30 2 2" xfId="2113" xr:uid="{00000000-0005-0000-0000-000091060000}"/>
    <cellStyle name="40% - Énfasis5 30 3" xfId="1584" xr:uid="{00000000-0005-0000-0000-000092060000}"/>
    <cellStyle name="40% - Énfasis5 31" xfId="461" xr:uid="{00000000-0005-0000-0000-000093060000}"/>
    <cellStyle name="40% - Énfasis5 31 2" xfId="991" xr:uid="{00000000-0005-0000-0000-000094060000}"/>
    <cellStyle name="40% - Énfasis5 31 2 2" xfId="2121" xr:uid="{00000000-0005-0000-0000-000095060000}"/>
    <cellStyle name="40% - Énfasis5 31 3" xfId="1592" xr:uid="{00000000-0005-0000-0000-000096060000}"/>
    <cellStyle name="40% - Énfasis5 32" xfId="475" xr:uid="{00000000-0005-0000-0000-000097060000}"/>
    <cellStyle name="40% - Énfasis5 32 2" xfId="1005" xr:uid="{00000000-0005-0000-0000-000098060000}"/>
    <cellStyle name="40% - Énfasis5 32 2 2" xfId="2135" xr:uid="{00000000-0005-0000-0000-000099060000}"/>
    <cellStyle name="40% - Énfasis5 32 3" xfId="1606" xr:uid="{00000000-0005-0000-0000-00009A060000}"/>
    <cellStyle name="40% - Énfasis5 33" xfId="488" xr:uid="{00000000-0005-0000-0000-00009B060000}"/>
    <cellStyle name="40% - Énfasis5 33 2" xfId="1018" xr:uid="{00000000-0005-0000-0000-00009C060000}"/>
    <cellStyle name="40% - Énfasis5 33 2 2" xfId="2148" xr:uid="{00000000-0005-0000-0000-00009D060000}"/>
    <cellStyle name="40% - Énfasis5 33 3" xfId="1619" xr:uid="{00000000-0005-0000-0000-00009E060000}"/>
    <cellStyle name="40% - Énfasis5 34" xfId="509" xr:uid="{00000000-0005-0000-0000-00009F060000}"/>
    <cellStyle name="40% - Énfasis5 34 2" xfId="1039" xr:uid="{00000000-0005-0000-0000-0000A0060000}"/>
    <cellStyle name="40% - Énfasis5 34 2 2" xfId="2169" xr:uid="{00000000-0005-0000-0000-0000A1060000}"/>
    <cellStyle name="40% - Énfasis5 34 3" xfId="1640" xr:uid="{00000000-0005-0000-0000-0000A2060000}"/>
    <cellStyle name="40% - Énfasis5 35" xfId="519" xr:uid="{00000000-0005-0000-0000-0000A3060000}"/>
    <cellStyle name="40% - Énfasis5 35 2" xfId="1049" xr:uid="{00000000-0005-0000-0000-0000A4060000}"/>
    <cellStyle name="40% - Énfasis5 35 2 2" xfId="2179" xr:uid="{00000000-0005-0000-0000-0000A5060000}"/>
    <cellStyle name="40% - Énfasis5 35 3" xfId="1650" xr:uid="{00000000-0005-0000-0000-0000A6060000}"/>
    <cellStyle name="40% - Énfasis5 36" xfId="527" xr:uid="{00000000-0005-0000-0000-0000A7060000}"/>
    <cellStyle name="40% - Énfasis5 36 2" xfId="1057" xr:uid="{00000000-0005-0000-0000-0000A8060000}"/>
    <cellStyle name="40% - Énfasis5 36 2 2" xfId="2187" xr:uid="{00000000-0005-0000-0000-0000A9060000}"/>
    <cellStyle name="40% - Énfasis5 36 3" xfId="1658" xr:uid="{00000000-0005-0000-0000-0000AA060000}"/>
    <cellStyle name="40% - Énfasis5 37" xfId="542" xr:uid="{00000000-0005-0000-0000-0000AB060000}"/>
    <cellStyle name="40% - Énfasis5 37 2" xfId="1072" xr:uid="{00000000-0005-0000-0000-0000AC060000}"/>
    <cellStyle name="40% - Énfasis5 37 2 2" xfId="2202" xr:uid="{00000000-0005-0000-0000-0000AD060000}"/>
    <cellStyle name="40% - Énfasis5 37 3" xfId="1673" xr:uid="{00000000-0005-0000-0000-0000AE060000}"/>
    <cellStyle name="40% - Énfasis5 38" xfId="556" xr:uid="{00000000-0005-0000-0000-0000AF060000}"/>
    <cellStyle name="40% - Énfasis5 38 2" xfId="1086" xr:uid="{00000000-0005-0000-0000-0000B0060000}"/>
    <cellStyle name="40% - Énfasis5 38 2 2" xfId="2216" xr:uid="{00000000-0005-0000-0000-0000B1060000}"/>
    <cellStyle name="40% - Énfasis5 38 3" xfId="1687" xr:uid="{00000000-0005-0000-0000-0000B2060000}"/>
    <cellStyle name="40% - Énfasis5 39" xfId="571" xr:uid="{00000000-0005-0000-0000-0000B3060000}"/>
    <cellStyle name="40% - Énfasis5 39 2" xfId="1101" xr:uid="{00000000-0005-0000-0000-0000B4060000}"/>
    <cellStyle name="40% - Énfasis5 39 2 2" xfId="2231" xr:uid="{00000000-0005-0000-0000-0000B5060000}"/>
    <cellStyle name="40% - Énfasis5 39 3" xfId="1702" xr:uid="{00000000-0005-0000-0000-0000B6060000}"/>
    <cellStyle name="40% - Énfasis5 4" xfId="114" xr:uid="{00000000-0005-0000-0000-0000B7060000}"/>
    <cellStyle name="40% - Énfasis5 4 2" xfId="644" xr:uid="{00000000-0005-0000-0000-0000B8060000}"/>
    <cellStyle name="40% - Énfasis5 4 2 2" xfId="1774" xr:uid="{00000000-0005-0000-0000-0000B9060000}"/>
    <cellStyle name="40% - Énfasis5 4 3" xfId="1245" xr:uid="{00000000-0005-0000-0000-0000BA060000}"/>
    <cellStyle name="40% - Énfasis5 40" xfId="1116" xr:uid="{00000000-0005-0000-0000-0000BB060000}"/>
    <cellStyle name="40% - Énfasis5 40 2" xfId="2246" xr:uid="{00000000-0005-0000-0000-0000BC060000}"/>
    <cellStyle name="40% - Énfasis5 41" xfId="589" xr:uid="{00000000-0005-0000-0000-0000BD060000}"/>
    <cellStyle name="40% - Énfasis5 41 2" xfId="1719" xr:uid="{00000000-0005-0000-0000-0000BE060000}"/>
    <cellStyle name="40% - Énfasis5 42" xfId="1190" xr:uid="{00000000-0005-0000-0000-0000BF060000}"/>
    <cellStyle name="40% - Énfasis5 5" xfId="127" xr:uid="{00000000-0005-0000-0000-0000C0060000}"/>
    <cellStyle name="40% - Énfasis5 5 2" xfId="657" xr:uid="{00000000-0005-0000-0000-0000C1060000}"/>
    <cellStyle name="40% - Énfasis5 5 2 2" xfId="1787" xr:uid="{00000000-0005-0000-0000-0000C2060000}"/>
    <cellStyle name="40% - Énfasis5 5 3" xfId="1258" xr:uid="{00000000-0005-0000-0000-0000C3060000}"/>
    <cellStyle name="40% - Énfasis5 6" xfId="140" xr:uid="{00000000-0005-0000-0000-0000C4060000}"/>
    <cellStyle name="40% - Énfasis5 6 2" xfId="670" xr:uid="{00000000-0005-0000-0000-0000C5060000}"/>
    <cellStyle name="40% - Énfasis5 6 2 2" xfId="1800" xr:uid="{00000000-0005-0000-0000-0000C6060000}"/>
    <cellStyle name="40% - Énfasis5 6 3" xfId="1271" xr:uid="{00000000-0005-0000-0000-0000C7060000}"/>
    <cellStyle name="40% - Énfasis5 7" xfId="153" xr:uid="{00000000-0005-0000-0000-0000C8060000}"/>
    <cellStyle name="40% - Énfasis5 7 2" xfId="683" xr:uid="{00000000-0005-0000-0000-0000C9060000}"/>
    <cellStyle name="40% - Énfasis5 7 2 2" xfId="1813" xr:uid="{00000000-0005-0000-0000-0000CA060000}"/>
    <cellStyle name="40% - Énfasis5 7 3" xfId="1284" xr:uid="{00000000-0005-0000-0000-0000CB060000}"/>
    <cellStyle name="40% - Énfasis5 8" xfId="166" xr:uid="{00000000-0005-0000-0000-0000CC060000}"/>
    <cellStyle name="40% - Énfasis5 8 2" xfId="696" xr:uid="{00000000-0005-0000-0000-0000CD060000}"/>
    <cellStyle name="40% - Énfasis5 8 2 2" xfId="1826" xr:uid="{00000000-0005-0000-0000-0000CE060000}"/>
    <cellStyle name="40% - Énfasis5 8 3" xfId="1297" xr:uid="{00000000-0005-0000-0000-0000CF060000}"/>
    <cellStyle name="40% - Énfasis5 9" xfId="179" xr:uid="{00000000-0005-0000-0000-0000D0060000}"/>
    <cellStyle name="40% - Énfasis5 9 2" xfId="709" xr:uid="{00000000-0005-0000-0000-0000D1060000}"/>
    <cellStyle name="40% - Énfasis5 9 2 2" xfId="1839" xr:uid="{00000000-0005-0000-0000-0000D2060000}"/>
    <cellStyle name="40% - Énfasis5 9 3" xfId="1310" xr:uid="{00000000-0005-0000-0000-0000D3060000}"/>
    <cellStyle name="40% - Énfasis5_Balance Tributario dic 2018" xfId="1151" xr:uid="{00000000-0005-0000-0000-0000D4060000}"/>
    <cellStyle name="40% - Énfasis6" xfId="59" xr:uid="{00000000-0005-0000-0000-0000D5060000}"/>
    <cellStyle name="40% - Énfasis6 10" xfId="195" xr:uid="{00000000-0005-0000-0000-0000D6060000}"/>
    <cellStyle name="40% - Énfasis6 10 2" xfId="725" xr:uid="{00000000-0005-0000-0000-0000D7060000}"/>
    <cellStyle name="40% - Énfasis6 10 2 2" xfId="1855" xr:uid="{00000000-0005-0000-0000-0000D8060000}"/>
    <cellStyle name="40% - Énfasis6 10 3" xfId="1326" xr:uid="{00000000-0005-0000-0000-0000D9060000}"/>
    <cellStyle name="40% - Énfasis6 11" xfId="208" xr:uid="{00000000-0005-0000-0000-0000DA060000}"/>
    <cellStyle name="40% - Énfasis6 11 2" xfId="738" xr:uid="{00000000-0005-0000-0000-0000DB060000}"/>
    <cellStyle name="40% - Énfasis6 11 2 2" xfId="1868" xr:uid="{00000000-0005-0000-0000-0000DC060000}"/>
    <cellStyle name="40% - Énfasis6 11 3" xfId="1339" xr:uid="{00000000-0005-0000-0000-0000DD060000}"/>
    <cellStyle name="40% - Énfasis6 12" xfId="221" xr:uid="{00000000-0005-0000-0000-0000DE060000}"/>
    <cellStyle name="40% - Énfasis6 12 2" xfId="751" xr:uid="{00000000-0005-0000-0000-0000DF060000}"/>
    <cellStyle name="40% - Énfasis6 12 2 2" xfId="1881" xr:uid="{00000000-0005-0000-0000-0000E0060000}"/>
    <cellStyle name="40% - Énfasis6 12 3" xfId="1352" xr:uid="{00000000-0005-0000-0000-0000E1060000}"/>
    <cellStyle name="40% - Énfasis6 13" xfId="234" xr:uid="{00000000-0005-0000-0000-0000E2060000}"/>
    <cellStyle name="40% - Énfasis6 13 2" xfId="764" xr:uid="{00000000-0005-0000-0000-0000E3060000}"/>
    <cellStyle name="40% - Énfasis6 13 2 2" xfId="1894" xr:uid="{00000000-0005-0000-0000-0000E4060000}"/>
    <cellStyle name="40% - Énfasis6 13 3" xfId="1365" xr:uid="{00000000-0005-0000-0000-0000E5060000}"/>
    <cellStyle name="40% - Énfasis6 14" xfId="246" xr:uid="{00000000-0005-0000-0000-0000E6060000}"/>
    <cellStyle name="40% - Énfasis6 14 2" xfId="776" xr:uid="{00000000-0005-0000-0000-0000E7060000}"/>
    <cellStyle name="40% - Énfasis6 14 2 2" xfId="1906" xr:uid="{00000000-0005-0000-0000-0000E8060000}"/>
    <cellStyle name="40% - Énfasis6 14 3" xfId="1377" xr:uid="{00000000-0005-0000-0000-0000E9060000}"/>
    <cellStyle name="40% - Énfasis6 15" xfId="257" xr:uid="{00000000-0005-0000-0000-0000EA060000}"/>
    <cellStyle name="40% - Énfasis6 15 2" xfId="787" xr:uid="{00000000-0005-0000-0000-0000EB060000}"/>
    <cellStyle name="40% - Énfasis6 15 2 2" xfId="1917" xr:uid="{00000000-0005-0000-0000-0000EC060000}"/>
    <cellStyle name="40% - Énfasis6 15 3" xfId="1388" xr:uid="{00000000-0005-0000-0000-0000ED060000}"/>
    <cellStyle name="40% - Énfasis6 16" xfId="267" xr:uid="{00000000-0005-0000-0000-0000EE060000}"/>
    <cellStyle name="40% - Énfasis6 16 2" xfId="797" xr:uid="{00000000-0005-0000-0000-0000EF060000}"/>
    <cellStyle name="40% - Énfasis6 16 2 2" xfId="1927" xr:uid="{00000000-0005-0000-0000-0000F0060000}"/>
    <cellStyle name="40% - Énfasis6 16 3" xfId="1398" xr:uid="{00000000-0005-0000-0000-0000F1060000}"/>
    <cellStyle name="40% - Énfasis6 17" xfId="275" xr:uid="{00000000-0005-0000-0000-0000F2060000}"/>
    <cellStyle name="40% - Énfasis6 17 2" xfId="805" xr:uid="{00000000-0005-0000-0000-0000F3060000}"/>
    <cellStyle name="40% - Énfasis6 17 2 2" xfId="1935" xr:uid="{00000000-0005-0000-0000-0000F4060000}"/>
    <cellStyle name="40% - Énfasis6 17 3" xfId="1406" xr:uid="{00000000-0005-0000-0000-0000F5060000}"/>
    <cellStyle name="40% - Énfasis6 18" xfId="301" xr:uid="{00000000-0005-0000-0000-0000F6060000}"/>
    <cellStyle name="40% - Énfasis6 18 2" xfId="831" xr:uid="{00000000-0005-0000-0000-0000F7060000}"/>
    <cellStyle name="40% - Énfasis6 18 2 2" xfId="1961" xr:uid="{00000000-0005-0000-0000-0000F8060000}"/>
    <cellStyle name="40% - Énfasis6 18 3" xfId="1432" xr:uid="{00000000-0005-0000-0000-0000F9060000}"/>
    <cellStyle name="40% - Énfasis6 19" xfId="314" xr:uid="{00000000-0005-0000-0000-0000FA060000}"/>
    <cellStyle name="40% - Énfasis6 19 2" xfId="844" xr:uid="{00000000-0005-0000-0000-0000FB060000}"/>
    <cellStyle name="40% - Énfasis6 19 2 2" xfId="1974" xr:uid="{00000000-0005-0000-0000-0000FC060000}"/>
    <cellStyle name="40% - Énfasis6 19 3" xfId="1445" xr:uid="{00000000-0005-0000-0000-0000FD060000}"/>
    <cellStyle name="40% - Énfasis6 2" xfId="80" xr:uid="{00000000-0005-0000-0000-0000FE060000}"/>
    <cellStyle name="40% - Énfasis6 2 2" xfId="610" xr:uid="{00000000-0005-0000-0000-0000FF060000}"/>
    <cellStyle name="40% - Énfasis6 2 2 2" xfId="1740" xr:uid="{00000000-0005-0000-0000-000000070000}"/>
    <cellStyle name="40% - Énfasis6 2 3" xfId="1211" xr:uid="{00000000-0005-0000-0000-000001070000}"/>
    <cellStyle name="40% - Énfasis6 20" xfId="328" xr:uid="{00000000-0005-0000-0000-000002070000}"/>
    <cellStyle name="40% - Énfasis6 20 2" xfId="858" xr:uid="{00000000-0005-0000-0000-000003070000}"/>
    <cellStyle name="40% - Énfasis6 20 2 2" xfId="1988" xr:uid="{00000000-0005-0000-0000-000004070000}"/>
    <cellStyle name="40% - Énfasis6 20 3" xfId="1459" xr:uid="{00000000-0005-0000-0000-000005070000}"/>
    <cellStyle name="40% - Énfasis6 21" xfId="342" xr:uid="{00000000-0005-0000-0000-000006070000}"/>
    <cellStyle name="40% - Énfasis6 21 2" xfId="872" xr:uid="{00000000-0005-0000-0000-000007070000}"/>
    <cellStyle name="40% - Énfasis6 21 2 2" xfId="2002" xr:uid="{00000000-0005-0000-0000-000008070000}"/>
    <cellStyle name="40% - Énfasis6 21 3" xfId="1473" xr:uid="{00000000-0005-0000-0000-000009070000}"/>
    <cellStyle name="40% - Énfasis6 22" xfId="354" xr:uid="{00000000-0005-0000-0000-00000A070000}"/>
    <cellStyle name="40% - Énfasis6 22 2" xfId="884" xr:uid="{00000000-0005-0000-0000-00000B070000}"/>
    <cellStyle name="40% - Énfasis6 22 2 2" xfId="2014" xr:uid="{00000000-0005-0000-0000-00000C070000}"/>
    <cellStyle name="40% - Énfasis6 22 3" xfId="1485" xr:uid="{00000000-0005-0000-0000-00000D070000}"/>
    <cellStyle name="40% - Énfasis6 23" xfId="367" xr:uid="{00000000-0005-0000-0000-00000E070000}"/>
    <cellStyle name="40% - Énfasis6 23 2" xfId="897" xr:uid="{00000000-0005-0000-0000-00000F070000}"/>
    <cellStyle name="40% - Énfasis6 23 2 2" xfId="2027" xr:uid="{00000000-0005-0000-0000-000010070000}"/>
    <cellStyle name="40% - Énfasis6 23 3" xfId="1498" xr:uid="{00000000-0005-0000-0000-000011070000}"/>
    <cellStyle name="40% - Énfasis6 24" xfId="379" xr:uid="{00000000-0005-0000-0000-000012070000}"/>
    <cellStyle name="40% - Énfasis6 24 2" xfId="909" xr:uid="{00000000-0005-0000-0000-000013070000}"/>
    <cellStyle name="40% - Énfasis6 24 2 2" xfId="2039" xr:uid="{00000000-0005-0000-0000-000014070000}"/>
    <cellStyle name="40% - Énfasis6 24 3" xfId="1510" xr:uid="{00000000-0005-0000-0000-000015070000}"/>
    <cellStyle name="40% - Énfasis6 25" xfId="394" xr:uid="{00000000-0005-0000-0000-000016070000}"/>
    <cellStyle name="40% - Énfasis6 25 2" xfId="924" xr:uid="{00000000-0005-0000-0000-000017070000}"/>
    <cellStyle name="40% - Énfasis6 25 2 2" xfId="2054" xr:uid="{00000000-0005-0000-0000-000018070000}"/>
    <cellStyle name="40% - Énfasis6 25 3" xfId="1525" xr:uid="{00000000-0005-0000-0000-000019070000}"/>
    <cellStyle name="40% - Énfasis6 26" xfId="407" xr:uid="{00000000-0005-0000-0000-00001A070000}"/>
    <cellStyle name="40% - Énfasis6 26 2" xfId="937" xr:uid="{00000000-0005-0000-0000-00001B070000}"/>
    <cellStyle name="40% - Énfasis6 26 2 2" xfId="2067" xr:uid="{00000000-0005-0000-0000-00001C070000}"/>
    <cellStyle name="40% - Énfasis6 26 3" xfId="1538" xr:uid="{00000000-0005-0000-0000-00001D070000}"/>
    <cellStyle name="40% - Énfasis6 27" xfId="421" xr:uid="{00000000-0005-0000-0000-00001E070000}"/>
    <cellStyle name="40% - Énfasis6 27 2" xfId="951" xr:uid="{00000000-0005-0000-0000-00001F070000}"/>
    <cellStyle name="40% - Énfasis6 27 2 2" xfId="2081" xr:uid="{00000000-0005-0000-0000-000020070000}"/>
    <cellStyle name="40% - Énfasis6 27 3" xfId="1552" xr:uid="{00000000-0005-0000-0000-000021070000}"/>
    <cellStyle name="40% - Énfasis6 28" xfId="434" xr:uid="{00000000-0005-0000-0000-000022070000}"/>
    <cellStyle name="40% - Énfasis6 28 2" xfId="964" xr:uid="{00000000-0005-0000-0000-000023070000}"/>
    <cellStyle name="40% - Énfasis6 28 2 2" xfId="2094" xr:uid="{00000000-0005-0000-0000-000024070000}"/>
    <cellStyle name="40% - Énfasis6 28 3" xfId="1565" xr:uid="{00000000-0005-0000-0000-000025070000}"/>
    <cellStyle name="40% - Énfasis6 29" xfId="445" xr:uid="{00000000-0005-0000-0000-000026070000}"/>
    <cellStyle name="40% - Énfasis6 29 2" xfId="975" xr:uid="{00000000-0005-0000-0000-000027070000}"/>
    <cellStyle name="40% - Énfasis6 29 2 2" xfId="2105" xr:uid="{00000000-0005-0000-0000-000028070000}"/>
    <cellStyle name="40% - Énfasis6 29 3" xfId="1576" xr:uid="{00000000-0005-0000-0000-000029070000}"/>
    <cellStyle name="40% - Énfasis6 3" xfId="104" xr:uid="{00000000-0005-0000-0000-00002A070000}"/>
    <cellStyle name="40% - Énfasis6 3 2" xfId="634" xr:uid="{00000000-0005-0000-0000-00002B070000}"/>
    <cellStyle name="40% - Énfasis6 3 2 2" xfId="1764" xr:uid="{00000000-0005-0000-0000-00002C070000}"/>
    <cellStyle name="40% - Énfasis6 3 3" xfId="1235" xr:uid="{00000000-0005-0000-0000-00002D070000}"/>
    <cellStyle name="40% - Énfasis6 30" xfId="455" xr:uid="{00000000-0005-0000-0000-00002E070000}"/>
    <cellStyle name="40% - Énfasis6 30 2" xfId="985" xr:uid="{00000000-0005-0000-0000-00002F070000}"/>
    <cellStyle name="40% - Énfasis6 30 2 2" xfId="2115" xr:uid="{00000000-0005-0000-0000-000030070000}"/>
    <cellStyle name="40% - Énfasis6 30 3" xfId="1586" xr:uid="{00000000-0005-0000-0000-000031070000}"/>
    <cellStyle name="40% - Énfasis6 31" xfId="463" xr:uid="{00000000-0005-0000-0000-000032070000}"/>
    <cellStyle name="40% - Énfasis6 31 2" xfId="993" xr:uid="{00000000-0005-0000-0000-000033070000}"/>
    <cellStyle name="40% - Énfasis6 31 2 2" xfId="2123" xr:uid="{00000000-0005-0000-0000-000034070000}"/>
    <cellStyle name="40% - Énfasis6 31 3" xfId="1594" xr:uid="{00000000-0005-0000-0000-000035070000}"/>
    <cellStyle name="40% - Énfasis6 32" xfId="477" xr:uid="{00000000-0005-0000-0000-000036070000}"/>
    <cellStyle name="40% - Énfasis6 32 2" xfId="1007" xr:uid="{00000000-0005-0000-0000-000037070000}"/>
    <cellStyle name="40% - Énfasis6 32 2 2" xfId="2137" xr:uid="{00000000-0005-0000-0000-000038070000}"/>
    <cellStyle name="40% - Énfasis6 32 3" xfId="1608" xr:uid="{00000000-0005-0000-0000-000039070000}"/>
    <cellStyle name="40% - Énfasis6 33" xfId="490" xr:uid="{00000000-0005-0000-0000-00003A070000}"/>
    <cellStyle name="40% - Énfasis6 33 2" xfId="1020" xr:uid="{00000000-0005-0000-0000-00003B070000}"/>
    <cellStyle name="40% - Énfasis6 33 2 2" xfId="2150" xr:uid="{00000000-0005-0000-0000-00003C070000}"/>
    <cellStyle name="40% - Énfasis6 33 3" xfId="1621" xr:uid="{00000000-0005-0000-0000-00003D070000}"/>
    <cellStyle name="40% - Énfasis6 34" xfId="511" xr:uid="{00000000-0005-0000-0000-00003E070000}"/>
    <cellStyle name="40% - Énfasis6 34 2" xfId="1041" xr:uid="{00000000-0005-0000-0000-00003F070000}"/>
    <cellStyle name="40% - Énfasis6 34 2 2" xfId="2171" xr:uid="{00000000-0005-0000-0000-000040070000}"/>
    <cellStyle name="40% - Énfasis6 34 3" xfId="1642" xr:uid="{00000000-0005-0000-0000-000041070000}"/>
    <cellStyle name="40% - Énfasis6 35" xfId="521" xr:uid="{00000000-0005-0000-0000-000042070000}"/>
    <cellStyle name="40% - Énfasis6 35 2" xfId="1051" xr:uid="{00000000-0005-0000-0000-000043070000}"/>
    <cellStyle name="40% - Énfasis6 35 2 2" xfId="2181" xr:uid="{00000000-0005-0000-0000-000044070000}"/>
    <cellStyle name="40% - Énfasis6 35 3" xfId="1652" xr:uid="{00000000-0005-0000-0000-000045070000}"/>
    <cellStyle name="40% - Énfasis6 36" xfId="529" xr:uid="{00000000-0005-0000-0000-000046070000}"/>
    <cellStyle name="40% - Énfasis6 36 2" xfId="1059" xr:uid="{00000000-0005-0000-0000-000047070000}"/>
    <cellStyle name="40% - Énfasis6 36 2 2" xfId="2189" xr:uid="{00000000-0005-0000-0000-000048070000}"/>
    <cellStyle name="40% - Énfasis6 36 3" xfId="1660" xr:uid="{00000000-0005-0000-0000-000049070000}"/>
    <cellStyle name="40% - Énfasis6 37" xfId="544" xr:uid="{00000000-0005-0000-0000-00004A070000}"/>
    <cellStyle name="40% - Énfasis6 37 2" xfId="1074" xr:uid="{00000000-0005-0000-0000-00004B070000}"/>
    <cellStyle name="40% - Énfasis6 37 2 2" xfId="2204" xr:uid="{00000000-0005-0000-0000-00004C070000}"/>
    <cellStyle name="40% - Énfasis6 37 3" xfId="1675" xr:uid="{00000000-0005-0000-0000-00004D070000}"/>
    <cellStyle name="40% - Énfasis6 38" xfId="558" xr:uid="{00000000-0005-0000-0000-00004E070000}"/>
    <cellStyle name="40% - Énfasis6 38 2" xfId="1088" xr:uid="{00000000-0005-0000-0000-00004F070000}"/>
    <cellStyle name="40% - Énfasis6 38 2 2" xfId="2218" xr:uid="{00000000-0005-0000-0000-000050070000}"/>
    <cellStyle name="40% - Énfasis6 38 3" xfId="1689" xr:uid="{00000000-0005-0000-0000-000051070000}"/>
    <cellStyle name="40% - Énfasis6 39" xfId="573" xr:uid="{00000000-0005-0000-0000-000052070000}"/>
    <cellStyle name="40% - Énfasis6 39 2" xfId="1103" xr:uid="{00000000-0005-0000-0000-000053070000}"/>
    <cellStyle name="40% - Énfasis6 39 2 2" xfId="2233" xr:uid="{00000000-0005-0000-0000-000054070000}"/>
    <cellStyle name="40% - Énfasis6 39 3" xfId="1704" xr:uid="{00000000-0005-0000-0000-000055070000}"/>
    <cellStyle name="40% - Énfasis6 4" xfId="117" xr:uid="{00000000-0005-0000-0000-000056070000}"/>
    <cellStyle name="40% - Énfasis6 4 2" xfId="647" xr:uid="{00000000-0005-0000-0000-000057070000}"/>
    <cellStyle name="40% - Énfasis6 4 2 2" xfId="1777" xr:uid="{00000000-0005-0000-0000-000058070000}"/>
    <cellStyle name="40% - Énfasis6 4 3" xfId="1248" xr:uid="{00000000-0005-0000-0000-000059070000}"/>
    <cellStyle name="40% - Énfasis6 40" xfId="1118" xr:uid="{00000000-0005-0000-0000-00005A070000}"/>
    <cellStyle name="40% - Énfasis6 40 2" xfId="2248" xr:uid="{00000000-0005-0000-0000-00005B070000}"/>
    <cellStyle name="40% - Énfasis6 41" xfId="591" xr:uid="{00000000-0005-0000-0000-00005C070000}"/>
    <cellStyle name="40% - Énfasis6 41 2" xfId="1721" xr:uid="{00000000-0005-0000-0000-00005D070000}"/>
    <cellStyle name="40% - Énfasis6 42" xfId="1192" xr:uid="{00000000-0005-0000-0000-00005E070000}"/>
    <cellStyle name="40% - Énfasis6 5" xfId="130" xr:uid="{00000000-0005-0000-0000-00005F070000}"/>
    <cellStyle name="40% - Énfasis6 5 2" xfId="660" xr:uid="{00000000-0005-0000-0000-000060070000}"/>
    <cellStyle name="40% - Énfasis6 5 2 2" xfId="1790" xr:uid="{00000000-0005-0000-0000-000061070000}"/>
    <cellStyle name="40% - Énfasis6 5 3" xfId="1261" xr:uid="{00000000-0005-0000-0000-000062070000}"/>
    <cellStyle name="40% - Énfasis6 6" xfId="143" xr:uid="{00000000-0005-0000-0000-000063070000}"/>
    <cellStyle name="40% - Énfasis6 6 2" xfId="673" xr:uid="{00000000-0005-0000-0000-000064070000}"/>
    <cellStyle name="40% - Énfasis6 6 2 2" xfId="1803" xr:uid="{00000000-0005-0000-0000-000065070000}"/>
    <cellStyle name="40% - Énfasis6 6 3" xfId="1274" xr:uid="{00000000-0005-0000-0000-000066070000}"/>
    <cellStyle name="40% - Énfasis6 7" xfId="156" xr:uid="{00000000-0005-0000-0000-000067070000}"/>
    <cellStyle name="40% - Énfasis6 7 2" xfId="686" xr:uid="{00000000-0005-0000-0000-000068070000}"/>
    <cellStyle name="40% - Énfasis6 7 2 2" xfId="1816" xr:uid="{00000000-0005-0000-0000-000069070000}"/>
    <cellStyle name="40% - Énfasis6 7 3" xfId="1287" xr:uid="{00000000-0005-0000-0000-00006A070000}"/>
    <cellStyle name="40% - Énfasis6 8" xfId="169" xr:uid="{00000000-0005-0000-0000-00006B070000}"/>
    <cellStyle name="40% - Énfasis6 8 2" xfId="699" xr:uid="{00000000-0005-0000-0000-00006C070000}"/>
    <cellStyle name="40% - Énfasis6 8 2 2" xfId="1829" xr:uid="{00000000-0005-0000-0000-00006D070000}"/>
    <cellStyle name="40% - Énfasis6 8 3" xfId="1300" xr:uid="{00000000-0005-0000-0000-00006E070000}"/>
    <cellStyle name="40% - Énfasis6 9" xfId="182" xr:uid="{00000000-0005-0000-0000-00006F070000}"/>
    <cellStyle name="40% - Énfasis6 9 2" xfId="712" xr:uid="{00000000-0005-0000-0000-000070070000}"/>
    <cellStyle name="40% - Énfasis6 9 2 2" xfId="1842" xr:uid="{00000000-0005-0000-0000-000071070000}"/>
    <cellStyle name="40% - Énfasis6 9 3" xfId="1313" xr:uid="{00000000-0005-0000-0000-000072070000}"/>
    <cellStyle name="40% - Énfasis6_Balance Tributario dic 2018" xfId="1152" xr:uid="{00000000-0005-0000-0000-000073070000}"/>
    <cellStyle name="60% - Énfasis1" xfId="40" builtinId="32" customBuiltin="1"/>
    <cellStyle name="60% - Énfasis2" xfId="44" builtinId="36" customBuiltin="1"/>
    <cellStyle name="60% - Énfasis3" xfId="48" builtinId="40" customBuiltin="1"/>
    <cellStyle name="60% - Énfasis4" xfId="52" builtinId="44" customBuiltin="1"/>
    <cellStyle name="60% - Énfasis5" xfId="56" builtinId="48" customBuiltin="1"/>
    <cellStyle name="60% - Énfasis6" xfId="60" builtinId="52" customBuiltin="1"/>
    <cellStyle name="Bueno" xfId="26" builtinId="26" customBuiltin="1"/>
    <cellStyle name="Cálculo" xfId="31" builtinId="22" customBuiltin="1"/>
    <cellStyle name="Celda de comprobación" xfId="33" builtinId="23" customBuiltin="1"/>
    <cellStyle name="Celda vinculada" xfId="32" builtinId="24" customBuiltin="1"/>
    <cellStyle name="Encabezado 1" xfId="22" builtinId="16" customBuiltin="1"/>
    <cellStyle name="Encabezado 4" xfId="25" builtinId="19" customBuiltin="1"/>
    <cellStyle name="Énfasis1" xfId="37" builtinId="29" customBuiltin="1"/>
    <cellStyle name="Énfasis2" xfId="41" builtinId="33" customBuiltin="1"/>
    <cellStyle name="Énfasis3" xfId="45" builtinId="37" customBuiltin="1"/>
    <cellStyle name="Énfasis4" xfId="49" builtinId="41" customBuiltin="1"/>
    <cellStyle name="Énfasis5" xfId="53" builtinId="45" customBuiltin="1"/>
    <cellStyle name="Énfasis6" xfId="57" builtinId="49" customBuiltin="1"/>
    <cellStyle name="Entrada" xfId="29" builtinId="20" customBuiltin="1"/>
    <cellStyle name="Incorrecto" xfId="27" builtinId="27" customBuiltin="1"/>
    <cellStyle name="Millares" xfId="1" xr:uid="{00000000-0005-0000-0000-000088070000}"/>
    <cellStyle name="Millares 13" xfId="339" xr:uid="{00000000-0005-0000-0000-000089070000}"/>
    <cellStyle name="Millares 13 2" xfId="869" xr:uid="{00000000-0005-0000-0000-00008A070000}"/>
    <cellStyle name="Millares 13 2 2" xfId="1999" xr:uid="{00000000-0005-0000-0000-00008B070000}"/>
    <cellStyle name="Millares 13 3" xfId="1470" xr:uid="{00000000-0005-0000-0000-00008C070000}"/>
    <cellStyle name="Millares 2" xfId="531" xr:uid="{00000000-0005-0000-0000-00008D070000}"/>
    <cellStyle name="Millares 2 2" xfId="1061" xr:uid="{00000000-0005-0000-0000-00008E070000}"/>
    <cellStyle name="Millares 2 2 2" xfId="2191" xr:uid="{00000000-0005-0000-0000-00008F070000}"/>
    <cellStyle name="Millares 2 3" xfId="1662" xr:uid="{00000000-0005-0000-0000-000090070000}"/>
    <cellStyle name="Millares 3" xfId="560" xr:uid="{00000000-0005-0000-0000-000091070000}"/>
    <cellStyle name="Millares 3 2" xfId="1090" xr:uid="{00000000-0005-0000-0000-000092070000}"/>
    <cellStyle name="Millares 3 2 2" xfId="2220" xr:uid="{00000000-0005-0000-0000-000093070000}"/>
    <cellStyle name="Millares 3 3" xfId="1691" xr:uid="{00000000-0005-0000-0000-000094070000}"/>
    <cellStyle name="Millares 4" xfId="61" xr:uid="{00000000-0005-0000-0000-000095070000}"/>
    <cellStyle name="Millares 4 2" xfId="1105" xr:uid="{00000000-0005-0000-0000-000096070000}"/>
    <cellStyle name="Millares 4 2 2" xfId="2235" xr:uid="{00000000-0005-0000-0000-000097070000}"/>
    <cellStyle name="Millares 5" xfId="574" xr:uid="{00000000-0005-0000-0000-000098070000}"/>
    <cellStyle name="Millares 6" xfId="1132" xr:uid="{00000000-0005-0000-0000-000099070000}"/>
    <cellStyle name="Millares 6 2" xfId="2262" xr:uid="{00000000-0005-0000-0000-00009A070000}"/>
    <cellStyle name="Millares 9" xfId="276" xr:uid="{00000000-0005-0000-0000-00009B070000}"/>
    <cellStyle name="Millares 9 2" xfId="806" xr:uid="{00000000-0005-0000-0000-00009C070000}"/>
    <cellStyle name="Millares 9 2 2" xfId="1936" xr:uid="{00000000-0005-0000-0000-00009D070000}"/>
    <cellStyle name="Millares 9 3" xfId="1407" xr:uid="{00000000-0005-0000-0000-00009E070000}"/>
    <cellStyle name="Neutral" xfId="28" builtinId="28" customBuiltin="1"/>
    <cellStyle name="Normal" xfId="0" builtinId="0"/>
    <cellStyle name="Normal 10" xfId="11" xr:uid="{00000000-0005-0000-0000-0000A1070000}"/>
    <cellStyle name="Normal 10 2" xfId="1171" xr:uid="{00000000-0005-0000-0000-0000A2070000}"/>
    <cellStyle name="Normal 11" xfId="12" xr:uid="{00000000-0005-0000-0000-0000A3070000}"/>
    <cellStyle name="Normal 11 2" xfId="1172" xr:uid="{00000000-0005-0000-0000-0000A4070000}"/>
    <cellStyle name="Normal 12" xfId="13" xr:uid="{00000000-0005-0000-0000-0000A5070000}"/>
    <cellStyle name="Normal 12 2" xfId="1173" xr:uid="{00000000-0005-0000-0000-0000A6070000}"/>
    <cellStyle name="Normal 13" xfId="14" xr:uid="{00000000-0005-0000-0000-0000A7070000}"/>
    <cellStyle name="Normal 13 2" xfId="363" xr:uid="{00000000-0005-0000-0000-0000A8070000}"/>
    <cellStyle name="Normal 13 2 2" xfId="1494" xr:uid="{00000000-0005-0000-0000-0000A9070000}"/>
    <cellStyle name="Normal 13 3" xfId="893" xr:uid="{00000000-0005-0000-0000-0000AA070000}"/>
    <cellStyle name="Normal 13 3 2" xfId="2023" xr:uid="{00000000-0005-0000-0000-0000AB070000}"/>
    <cellStyle name="Normal 13 4" xfId="1174" xr:uid="{00000000-0005-0000-0000-0000AC070000}"/>
    <cellStyle name="Normal 14" xfId="15" xr:uid="{00000000-0005-0000-0000-0000AD070000}"/>
    <cellStyle name="Normal 14 2" xfId="1175" xr:uid="{00000000-0005-0000-0000-0000AE070000}"/>
    <cellStyle name="Normal 15" xfId="16" xr:uid="{00000000-0005-0000-0000-0000AF070000}"/>
    <cellStyle name="Normal 15 2" xfId="385" xr:uid="{00000000-0005-0000-0000-0000B0070000}"/>
    <cellStyle name="Normal 15 2 2" xfId="1516" xr:uid="{00000000-0005-0000-0000-0000B1070000}"/>
    <cellStyle name="Normal 15 3" xfId="915" xr:uid="{00000000-0005-0000-0000-0000B2070000}"/>
    <cellStyle name="Normal 15 3 2" xfId="2045" xr:uid="{00000000-0005-0000-0000-0000B3070000}"/>
    <cellStyle name="Normal 15 4" xfId="1176" xr:uid="{00000000-0005-0000-0000-0000B4070000}"/>
    <cellStyle name="Normal 16" xfId="17" xr:uid="{00000000-0005-0000-0000-0000B5070000}"/>
    <cellStyle name="Normal 16 2" xfId="1177" xr:uid="{00000000-0005-0000-0000-0000B6070000}"/>
    <cellStyle name="Normal 17" xfId="18" xr:uid="{00000000-0005-0000-0000-0000B7070000}"/>
    <cellStyle name="Normal 17 2" xfId="412" xr:uid="{00000000-0005-0000-0000-0000B8070000}"/>
    <cellStyle name="Normal 17 2 2" xfId="1543" xr:uid="{00000000-0005-0000-0000-0000B9070000}"/>
    <cellStyle name="Normal 17 3" xfId="942" xr:uid="{00000000-0005-0000-0000-0000BA070000}"/>
    <cellStyle name="Normal 17 3 2" xfId="2072" xr:uid="{00000000-0005-0000-0000-0000BB070000}"/>
    <cellStyle name="Normal 17 4" xfId="1178" xr:uid="{00000000-0005-0000-0000-0000BC070000}"/>
    <cellStyle name="Normal 18" xfId="19" xr:uid="{00000000-0005-0000-0000-0000BD070000}"/>
    <cellStyle name="Normal 18 2" xfId="425" xr:uid="{00000000-0005-0000-0000-0000BE070000}"/>
    <cellStyle name="Normal 18 2 2" xfId="1556" xr:uid="{00000000-0005-0000-0000-0000BF070000}"/>
    <cellStyle name="Normal 18 3" xfId="955" xr:uid="{00000000-0005-0000-0000-0000C0070000}"/>
    <cellStyle name="Normal 18 3 2" xfId="2085" xr:uid="{00000000-0005-0000-0000-0000C1070000}"/>
    <cellStyle name="Normal 18 4" xfId="1179" xr:uid="{00000000-0005-0000-0000-0000C2070000}"/>
    <cellStyle name="Normal 19" xfId="20" xr:uid="{00000000-0005-0000-0000-0000C3070000}"/>
    <cellStyle name="Normal 19 2" xfId="1180" xr:uid="{00000000-0005-0000-0000-0000C4070000}"/>
    <cellStyle name="Normal 2" xfId="2" xr:uid="{00000000-0005-0000-0000-0000C5070000}"/>
    <cellStyle name="Normal 2 2" xfId="62" xr:uid="{00000000-0005-0000-0000-0000C6070000}"/>
    <cellStyle name="Normal 2 2 2" xfId="1193" xr:uid="{00000000-0005-0000-0000-0000C7070000}"/>
    <cellStyle name="Normal 2 3" xfId="592" xr:uid="{00000000-0005-0000-0000-0000C8070000}"/>
    <cellStyle name="Normal 2 3 2" xfId="1722" xr:uid="{00000000-0005-0000-0000-0000C9070000}"/>
    <cellStyle name="Normal 20" xfId="575" xr:uid="{00000000-0005-0000-0000-0000CA070000}"/>
    <cellStyle name="Normal 20 2" xfId="1705" xr:uid="{00000000-0005-0000-0000-0000CB070000}"/>
    <cellStyle name="Normal 21" xfId="576" xr:uid="{00000000-0005-0000-0000-0000CC070000}"/>
    <cellStyle name="Normal 21 2" xfId="1706" xr:uid="{00000000-0005-0000-0000-0000CD070000}"/>
    <cellStyle name="Normal 22" xfId="577" xr:uid="{00000000-0005-0000-0000-0000CE070000}"/>
    <cellStyle name="Normal 22 2" xfId="1707" xr:uid="{00000000-0005-0000-0000-0000CF070000}"/>
    <cellStyle name="Normal 23" xfId="578" xr:uid="{00000000-0005-0000-0000-0000D0070000}"/>
    <cellStyle name="Normal 23 2" xfId="1708" xr:uid="{00000000-0005-0000-0000-0000D1070000}"/>
    <cellStyle name="Normal 24" xfId="579" xr:uid="{00000000-0005-0000-0000-0000D2070000}"/>
    <cellStyle name="Normal 24 2" xfId="1709" xr:uid="{00000000-0005-0000-0000-0000D3070000}"/>
    <cellStyle name="Normal 25" xfId="1119" xr:uid="{00000000-0005-0000-0000-0000D4070000}"/>
    <cellStyle name="Normal 25 2" xfId="2249" xr:uid="{00000000-0005-0000-0000-0000D5070000}"/>
    <cellStyle name="Normal 26" xfId="1120" xr:uid="{00000000-0005-0000-0000-0000D6070000}"/>
    <cellStyle name="Normal 26 2" xfId="2250" xr:uid="{00000000-0005-0000-0000-0000D7070000}"/>
    <cellStyle name="Normal 27" xfId="1121" xr:uid="{00000000-0005-0000-0000-0000D8070000}"/>
    <cellStyle name="Normal 27 2" xfId="2251" xr:uid="{00000000-0005-0000-0000-0000D9070000}"/>
    <cellStyle name="Normal 28" xfId="1122" xr:uid="{00000000-0005-0000-0000-0000DA070000}"/>
    <cellStyle name="Normal 28 2" xfId="2252" xr:uid="{00000000-0005-0000-0000-0000DB070000}"/>
    <cellStyle name="Normal 29" xfId="1123" xr:uid="{00000000-0005-0000-0000-0000DC070000}"/>
    <cellStyle name="Normal 29 2" xfId="2253" xr:uid="{00000000-0005-0000-0000-0000DD070000}"/>
    <cellStyle name="Normal 3" xfId="4" xr:uid="{00000000-0005-0000-0000-0000DE070000}"/>
    <cellStyle name="Normal 3 2" xfId="67" xr:uid="{00000000-0005-0000-0000-0000DF070000}"/>
    <cellStyle name="Normal 3 2 2" xfId="1198" xr:uid="{00000000-0005-0000-0000-0000E0070000}"/>
    <cellStyle name="Normal 3 3" xfId="597" xr:uid="{00000000-0005-0000-0000-0000E1070000}"/>
    <cellStyle name="Normal 3 3 2" xfId="1727" xr:uid="{00000000-0005-0000-0000-0000E2070000}"/>
    <cellStyle name="Normal 3 4" xfId="1164" xr:uid="{00000000-0005-0000-0000-0000E3070000}"/>
    <cellStyle name="Normal 30" xfId="1124" xr:uid="{00000000-0005-0000-0000-0000E4070000}"/>
    <cellStyle name="Normal 30 2" xfId="2254" xr:uid="{00000000-0005-0000-0000-0000E5070000}"/>
    <cellStyle name="Normal 31" xfId="1125" xr:uid="{00000000-0005-0000-0000-0000E6070000}"/>
    <cellStyle name="Normal 31 2" xfId="2255" xr:uid="{00000000-0005-0000-0000-0000E7070000}"/>
    <cellStyle name="Normal 32" xfId="1126" xr:uid="{00000000-0005-0000-0000-0000E8070000}"/>
    <cellStyle name="Normal 32 2" xfId="2256" xr:uid="{00000000-0005-0000-0000-0000E9070000}"/>
    <cellStyle name="Normal 33" xfId="1127" xr:uid="{00000000-0005-0000-0000-0000EA070000}"/>
    <cellStyle name="Normal 33 2" xfId="2257" xr:uid="{00000000-0005-0000-0000-0000EB070000}"/>
    <cellStyle name="Normal 34" xfId="1128" xr:uid="{00000000-0005-0000-0000-0000EC070000}"/>
    <cellStyle name="Normal 34 2" xfId="2258" xr:uid="{00000000-0005-0000-0000-0000ED070000}"/>
    <cellStyle name="Normal 35" xfId="1129" xr:uid="{00000000-0005-0000-0000-0000EE070000}"/>
    <cellStyle name="Normal 35 2" xfId="2259" xr:uid="{00000000-0005-0000-0000-0000EF070000}"/>
    <cellStyle name="Normal 36" xfId="1130" xr:uid="{00000000-0005-0000-0000-0000F0070000}"/>
    <cellStyle name="Normal 36 2" xfId="2260" xr:uid="{00000000-0005-0000-0000-0000F1070000}"/>
    <cellStyle name="Normal 37" xfId="1131" xr:uid="{00000000-0005-0000-0000-0000F2070000}"/>
    <cellStyle name="Normal 37 2" xfId="2261" xr:uid="{00000000-0005-0000-0000-0000F3070000}"/>
    <cellStyle name="Normal 38" xfId="1133" xr:uid="{00000000-0005-0000-0000-0000F4070000}"/>
    <cellStyle name="Normal 38 2" xfId="2263" xr:uid="{00000000-0005-0000-0000-0000F5070000}"/>
    <cellStyle name="Normal 39" xfId="1134" xr:uid="{00000000-0005-0000-0000-0000F6070000}"/>
    <cellStyle name="Normal 39 2" xfId="2264" xr:uid="{00000000-0005-0000-0000-0000F7070000}"/>
    <cellStyle name="Normal 4" xfId="5" xr:uid="{00000000-0005-0000-0000-0000F8070000}"/>
    <cellStyle name="Normal 4 2" xfId="63" xr:uid="{00000000-0005-0000-0000-0000F9070000}"/>
    <cellStyle name="Normal 4 2 2" xfId="1194" xr:uid="{00000000-0005-0000-0000-0000FA070000}"/>
    <cellStyle name="Normal 4 3" xfId="593" xr:uid="{00000000-0005-0000-0000-0000FB070000}"/>
    <cellStyle name="Normal 4 3 2" xfId="1723" xr:uid="{00000000-0005-0000-0000-0000FC070000}"/>
    <cellStyle name="Normal 4 4" xfId="1165" xr:uid="{00000000-0005-0000-0000-0000FD070000}"/>
    <cellStyle name="Normal 40" xfId="1135" xr:uid="{00000000-0005-0000-0000-0000FE070000}"/>
    <cellStyle name="Normal 40 2" xfId="2265" xr:uid="{00000000-0005-0000-0000-0000FF070000}"/>
    <cellStyle name="Normal 41" xfId="1136" xr:uid="{00000000-0005-0000-0000-000000080000}"/>
    <cellStyle name="Normal 41 2" xfId="2266" xr:uid="{00000000-0005-0000-0000-000001080000}"/>
    <cellStyle name="Normal 42" xfId="1137" xr:uid="{00000000-0005-0000-0000-000002080000}"/>
    <cellStyle name="Normal 42 2" xfId="2267" xr:uid="{00000000-0005-0000-0000-000003080000}"/>
    <cellStyle name="Normal 43" xfId="1138" xr:uid="{00000000-0005-0000-0000-000004080000}"/>
    <cellStyle name="Normal 43 2" xfId="2268" xr:uid="{00000000-0005-0000-0000-000005080000}"/>
    <cellStyle name="Normal 44" xfId="1139" xr:uid="{00000000-0005-0000-0000-000006080000}"/>
    <cellStyle name="Normal 44 2" xfId="2269" xr:uid="{00000000-0005-0000-0000-000007080000}"/>
    <cellStyle name="Normal 45" xfId="1153" xr:uid="{00000000-0005-0000-0000-000008080000}"/>
    <cellStyle name="Normal 46" xfId="1154" xr:uid="{00000000-0005-0000-0000-000009080000}"/>
    <cellStyle name="Normal 46 2" xfId="2271" xr:uid="{00000000-0005-0000-0000-00000A080000}"/>
    <cellStyle name="Normal 47" xfId="1155" xr:uid="{00000000-0005-0000-0000-00000B080000}"/>
    <cellStyle name="Normal 47 2" xfId="2272" xr:uid="{00000000-0005-0000-0000-00000C080000}"/>
    <cellStyle name="Normal 48" xfId="1156" xr:uid="{00000000-0005-0000-0000-00000D080000}"/>
    <cellStyle name="Normal 48 2" xfId="2273" xr:uid="{00000000-0005-0000-0000-00000E080000}"/>
    <cellStyle name="Normal 49" xfId="1157" xr:uid="{00000000-0005-0000-0000-00000F080000}"/>
    <cellStyle name="Normal 49 2" xfId="2274" xr:uid="{00000000-0005-0000-0000-000010080000}"/>
    <cellStyle name="Normal 5" xfId="6" xr:uid="{00000000-0005-0000-0000-000011080000}"/>
    <cellStyle name="Normal 5 2" xfId="464" xr:uid="{00000000-0005-0000-0000-000012080000}"/>
    <cellStyle name="Normal 5 2 2" xfId="1595" xr:uid="{00000000-0005-0000-0000-000013080000}"/>
    <cellStyle name="Normal 5 3" xfId="994" xr:uid="{00000000-0005-0000-0000-000014080000}"/>
    <cellStyle name="Normal 5 3 2" xfId="2124" xr:uid="{00000000-0005-0000-0000-000015080000}"/>
    <cellStyle name="Normal 5 4" xfId="1166" xr:uid="{00000000-0005-0000-0000-000016080000}"/>
    <cellStyle name="Normal 50" xfId="1158" xr:uid="{00000000-0005-0000-0000-000017080000}"/>
    <cellStyle name="Normal 50 2" xfId="2275" xr:uid="{00000000-0005-0000-0000-000018080000}"/>
    <cellStyle name="Normal 51" xfId="1159" xr:uid="{00000000-0005-0000-0000-000019080000}"/>
    <cellStyle name="Normal 51 2" xfId="2276" xr:uid="{00000000-0005-0000-0000-00001A080000}"/>
    <cellStyle name="Normal 52" xfId="1160" xr:uid="{00000000-0005-0000-0000-00001B080000}"/>
    <cellStyle name="Normal 52 2" xfId="2277" xr:uid="{00000000-0005-0000-0000-00001C080000}"/>
    <cellStyle name="Normal 53" xfId="1161" xr:uid="{00000000-0005-0000-0000-00001D080000}"/>
    <cellStyle name="Normal 53 2" xfId="2278" xr:uid="{00000000-0005-0000-0000-00001E080000}"/>
    <cellStyle name="Normal 54" xfId="1162" xr:uid="{00000000-0005-0000-0000-00001F080000}"/>
    <cellStyle name="Normal 54 2" xfId="2279" xr:uid="{00000000-0005-0000-0000-000020080000}"/>
    <cellStyle name="Normal 55" xfId="1163" xr:uid="{00000000-0005-0000-0000-000021080000}"/>
    <cellStyle name="Normal 55 2" xfId="2280" xr:uid="{00000000-0005-0000-0000-000022080000}"/>
    <cellStyle name="Normal 56" xfId="2281" xr:uid="{00000000-0005-0000-0000-000023080000}"/>
    <cellStyle name="Normal 57" xfId="2282" xr:uid="{AA152F75-6615-4BF8-9D50-9AB42DD8B05E}"/>
    <cellStyle name="Normal 6" xfId="7" xr:uid="{00000000-0005-0000-0000-000024080000}"/>
    <cellStyle name="Normal 6 2" xfId="530" xr:uid="{00000000-0005-0000-0000-000025080000}"/>
    <cellStyle name="Normal 6 2 2" xfId="1661" xr:uid="{00000000-0005-0000-0000-000026080000}"/>
    <cellStyle name="Normal 6 3" xfId="1060" xr:uid="{00000000-0005-0000-0000-000027080000}"/>
    <cellStyle name="Normal 6 3 2" xfId="2190" xr:uid="{00000000-0005-0000-0000-000028080000}"/>
    <cellStyle name="Normal 6 4" xfId="1167" xr:uid="{00000000-0005-0000-0000-000029080000}"/>
    <cellStyle name="Normal 7" xfId="8" xr:uid="{00000000-0005-0000-0000-00002A080000}"/>
    <cellStyle name="Normal 7 2" xfId="545" xr:uid="{00000000-0005-0000-0000-00002B080000}"/>
    <cellStyle name="Normal 7 2 2" xfId="1676" xr:uid="{00000000-0005-0000-0000-00002C080000}"/>
    <cellStyle name="Normal 7 3" xfId="1075" xr:uid="{00000000-0005-0000-0000-00002D080000}"/>
    <cellStyle name="Normal 7 3 2" xfId="2205" xr:uid="{00000000-0005-0000-0000-00002E080000}"/>
    <cellStyle name="Normal 7 4" xfId="1168" xr:uid="{00000000-0005-0000-0000-00002F080000}"/>
    <cellStyle name="Normal 8" xfId="9" xr:uid="{00000000-0005-0000-0000-000030080000}"/>
    <cellStyle name="Normal 8 2" xfId="559" xr:uid="{00000000-0005-0000-0000-000031080000}"/>
    <cellStyle name="Normal 8 2 2" xfId="1690" xr:uid="{00000000-0005-0000-0000-000032080000}"/>
    <cellStyle name="Normal 8 3" xfId="1089" xr:uid="{00000000-0005-0000-0000-000033080000}"/>
    <cellStyle name="Normal 8 3 2" xfId="2219" xr:uid="{00000000-0005-0000-0000-000034080000}"/>
    <cellStyle name="Normal 8 4" xfId="1169" xr:uid="{00000000-0005-0000-0000-000035080000}"/>
    <cellStyle name="Normal 9" xfId="10" xr:uid="{00000000-0005-0000-0000-000036080000}"/>
    <cellStyle name="Normal 9 2" xfId="1104" xr:uid="{00000000-0005-0000-0000-000037080000}"/>
    <cellStyle name="Normal 9 2 2" xfId="2234" xr:uid="{00000000-0005-0000-0000-000038080000}"/>
    <cellStyle name="Normal 9 3" xfId="1170" xr:uid="{00000000-0005-0000-0000-000039080000}"/>
    <cellStyle name="Normal_BALANCE PARROQUIA 2006" xfId="3" xr:uid="{00000000-0005-0000-0000-00003A080000}"/>
    <cellStyle name="Notas" xfId="1140" xr:uid="{00000000-0005-0000-0000-00003C080000}"/>
    <cellStyle name="Notas 10" xfId="89" xr:uid="{00000000-0005-0000-0000-00003D080000}"/>
    <cellStyle name="Notas 10 2" xfId="619" xr:uid="{00000000-0005-0000-0000-00003E080000}"/>
    <cellStyle name="Notas 10 2 2" xfId="1749" xr:uid="{00000000-0005-0000-0000-00003F080000}"/>
    <cellStyle name="Notas 10 3" xfId="1220" xr:uid="{00000000-0005-0000-0000-000040080000}"/>
    <cellStyle name="Notas 11" xfId="105" xr:uid="{00000000-0005-0000-0000-000041080000}"/>
    <cellStyle name="Notas 11 2" xfId="635" xr:uid="{00000000-0005-0000-0000-000042080000}"/>
    <cellStyle name="Notas 11 2 2" xfId="1765" xr:uid="{00000000-0005-0000-0000-000043080000}"/>
    <cellStyle name="Notas 11 3" xfId="1236" xr:uid="{00000000-0005-0000-0000-000044080000}"/>
    <cellStyle name="Notas 12" xfId="118" xr:uid="{00000000-0005-0000-0000-000045080000}"/>
    <cellStyle name="Notas 12 2" xfId="648" xr:uid="{00000000-0005-0000-0000-000046080000}"/>
    <cellStyle name="Notas 12 2 2" xfId="1778" xr:uid="{00000000-0005-0000-0000-000047080000}"/>
    <cellStyle name="Notas 12 3" xfId="1249" xr:uid="{00000000-0005-0000-0000-000048080000}"/>
    <cellStyle name="Notas 13" xfId="131" xr:uid="{00000000-0005-0000-0000-000049080000}"/>
    <cellStyle name="Notas 13 2" xfId="661" xr:uid="{00000000-0005-0000-0000-00004A080000}"/>
    <cellStyle name="Notas 13 2 2" xfId="1791" xr:uid="{00000000-0005-0000-0000-00004B080000}"/>
    <cellStyle name="Notas 13 3" xfId="1262" xr:uid="{00000000-0005-0000-0000-00004C080000}"/>
    <cellStyle name="Notas 14" xfId="144" xr:uid="{00000000-0005-0000-0000-00004D080000}"/>
    <cellStyle name="Notas 14 2" xfId="674" xr:uid="{00000000-0005-0000-0000-00004E080000}"/>
    <cellStyle name="Notas 14 2 2" xfId="1804" xr:uid="{00000000-0005-0000-0000-00004F080000}"/>
    <cellStyle name="Notas 14 3" xfId="1275" xr:uid="{00000000-0005-0000-0000-000050080000}"/>
    <cellStyle name="Notas 15" xfId="157" xr:uid="{00000000-0005-0000-0000-000051080000}"/>
    <cellStyle name="Notas 15 2" xfId="687" xr:uid="{00000000-0005-0000-0000-000052080000}"/>
    <cellStyle name="Notas 15 2 2" xfId="1817" xr:uid="{00000000-0005-0000-0000-000053080000}"/>
    <cellStyle name="Notas 15 3" xfId="1288" xr:uid="{00000000-0005-0000-0000-000054080000}"/>
    <cellStyle name="Notas 16" xfId="170" xr:uid="{00000000-0005-0000-0000-000055080000}"/>
    <cellStyle name="Notas 16 2" xfId="700" xr:uid="{00000000-0005-0000-0000-000056080000}"/>
    <cellStyle name="Notas 16 2 2" xfId="1830" xr:uid="{00000000-0005-0000-0000-000057080000}"/>
    <cellStyle name="Notas 16 3" xfId="1301" xr:uid="{00000000-0005-0000-0000-000058080000}"/>
    <cellStyle name="Notas 17" xfId="183" xr:uid="{00000000-0005-0000-0000-000059080000}"/>
    <cellStyle name="Notas 17 2" xfId="713" xr:uid="{00000000-0005-0000-0000-00005A080000}"/>
    <cellStyle name="Notas 17 2 2" xfId="1843" xr:uid="{00000000-0005-0000-0000-00005B080000}"/>
    <cellStyle name="Notas 17 3" xfId="1314" xr:uid="{00000000-0005-0000-0000-00005C080000}"/>
    <cellStyle name="Notas 18" xfId="196" xr:uid="{00000000-0005-0000-0000-00005D080000}"/>
    <cellStyle name="Notas 18 2" xfId="726" xr:uid="{00000000-0005-0000-0000-00005E080000}"/>
    <cellStyle name="Notas 18 2 2" xfId="1856" xr:uid="{00000000-0005-0000-0000-00005F080000}"/>
    <cellStyle name="Notas 18 3" xfId="1327" xr:uid="{00000000-0005-0000-0000-000060080000}"/>
    <cellStyle name="Notas 19" xfId="209" xr:uid="{00000000-0005-0000-0000-000061080000}"/>
    <cellStyle name="Notas 19 2" xfId="739" xr:uid="{00000000-0005-0000-0000-000062080000}"/>
    <cellStyle name="Notas 19 2 2" xfId="1869" xr:uid="{00000000-0005-0000-0000-000063080000}"/>
    <cellStyle name="Notas 19 3" xfId="1340" xr:uid="{00000000-0005-0000-0000-000064080000}"/>
    <cellStyle name="Notas 2" xfId="64" xr:uid="{00000000-0005-0000-0000-000065080000}"/>
    <cellStyle name="Notas 2 2" xfId="594" xr:uid="{00000000-0005-0000-0000-000066080000}"/>
    <cellStyle name="Notas 2 2 2" xfId="1724" xr:uid="{00000000-0005-0000-0000-000067080000}"/>
    <cellStyle name="Notas 2 3" xfId="1195" xr:uid="{00000000-0005-0000-0000-000068080000}"/>
    <cellStyle name="Notas 20" xfId="222" xr:uid="{00000000-0005-0000-0000-000069080000}"/>
    <cellStyle name="Notas 20 2" xfId="752" xr:uid="{00000000-0005-0000-0000-00006A080000}"/>
    <cellStyle name="Notas 20 2 2" xfId="1882" xr:uid="{00000000-0005-0000-0000-00006B080000}"/>
    <cellStyle name="Notas 20 3" xfId="1353" xr:uid="{00000000-0005-0000-0000-00006C080000}"/>
    <cellStyle name="Notas 21" xfId="283" xr:uid="{00000000-0005-0000-0000-00006D080000}"/>
    <cellStyle name="Notas 21 2" xfId="813" xr:uid="{00000000-0005-0000-0000-00006E080000}"/>
    <cellStyle name="Notas 21 2 2" xfId="1943" xr:uid="{00000000-0005-0000-0000-00006F080000}"/>
    <cellStyle name="Notas 21 3" xfId="1414" xr:uid="{00000000-0005-0000-0000-000070080000}"/>
    <cellStyle name="Notas 22" xfId="284" xr:uid="{00000000-0005-0000-0000-000071080000}"/>
    <cellStyle name="Notas 22 2" xfId="814" xr:uid="{00000000-0005-0000-0000-000072080000}"/>
    <cellStyle name="Notas 22 2 2" xfId="1944" xr:uid="{00000000-0005-0000-0000-000073080000}"/>
    <cellStyle name="Notas 22 3" xfId="1415" xr:uid="{00000000-0005-0000-0000-000074080000}"/>
    <cellStyle name="Notas 23" xfId="282" xr:uid="{00000000-0005-0000-0000-000075080000}"/>
    <cellStyle name="Notas 23 2" xfId="812" xr:uid="{00000000-0005-0000-0000-000076080000}"/>
    <cellStyle name="Notas 23 2 2" xfId="1942" xr:uid="{00000000-0005-0000-0000-000077080000}"/>
    <cellStyle name="Notas 23 3" xfId="1413" xr:uid="{00000000-0005-0000-0000-000078080000}"/>
    <cellStyle name="Notas 24" xfId="296" xr:uid="{00000000-0005-0000-0000-000079080000}"/>
    <cellStyle name="Notas 24 2" xfId="826" xr:uid="{00000000-0005-0000-0000-00007A080000}"/>
    <cellStyle name="Notas 24 2 2" xfId="1956" xr:uid="{00000000-0005-0000-0000-00007B080000}"/>
    <cellStyle name="Notas 24 3" xfId="1427" xr:uid="{00000000-0005-0000-0000-00007C080000}"/>
    <cellStyle name="Notas 25" xfId="299" xr:uid="{00000000-0005-0000-0000-00007D080000}"/>
    <cellStyle name="Notas 25 2" xfId="829" xr:uid="{00000000-0005-0000-0000-00007E080000}"/>
    <cellStyle name="Notas 25 2 2" xfId="1959" xr:uid="{00000000-0005-0000-0000-00007F080000}"/>
    <cellStyle name="Notas 25 3" xfId="1430" xr:uid="{00000000-0005-0000-0000-000080080000}"/>
    <cellStyle name="Notas 26" xfId="316" xr:uid="{00000000-0005-0000-0000-000081080000}"/>
    <cellStyle name="Notas 26 2" xfId="846" xr:uid="{00000000-0005-0000-0000-000082080000}"/>
    <cellStyle name="Notas 26 2 2" xfId="1976" xr:uid="{00000000-0005-0000-0000-000083080000}"/>
    <cellStyle name="Notas 26 3" xfId="1447" xr:uid="{00000000-0005-0000-0000-000084080000}"/>
    <cellStyle name="Notas 27" xfId="312" xr:uid="{00000000-0005-0000-0000-000085080000}"/>
    <cellStyle name="Notas 27 2" xfId="842" xr:uid="{00000000-0005-0000-0000-000086080000}"/>
    <cellStyle name="Notas 27 2 2" xfId="1972" xr:uid="{00000000-0005-0000-0000-000087080000}"/>
    <cellStyle name="Notas 27 3" xfId="1443" xr:uid="{00000000-0005-0000-0000-000088080000}"/>
    <cellStyle name="Notas 28" xfId="359" xr:uid="{00000000-0005-0000-0000-000089080000}"/>
    <cellStyle name="Notas 28 2" xfId="889" xr:uid="{00000000-0005-0000-0000-00008A080000}"/>
    <cellStyle name="Notas 28 2 2" xfId="2019" xr:uid="{00000000-0005-0000-0000-00008B080000}"/>
    <cellStyle name="Notas 28 3" xfId="1490" xr:uid="{00000000-0005-0000-0000-00008C080000}"/>
    <cellStyle name="Notas 29" xfId="352" xr:uid="{00000000-0005-0000-0000-00008D080000}"/>
    <cellStyle name="Notas 29 2" xfId="882" xr:uid="{00000000-0005-0000-0000-00008E080000}"/>
    <cellStyle name="Notas 29 2 2" xfId="2012" xr:uid="{00000000-0005-0000-0000-00008F080000}"/>
    <cellStyle name="Notas 29 3" xfId="1483" xr:uid="{00000000-0005-0000-0000-000090080000}"/>
    <cellStyle name="Notas 3" xfId="65" xr:uid="{00000000-0005-0000-0000-000091080000}"/>
    <cellStyle name="Notas 3 2" xfId="595" xr:uid="{00000000-0005-0000-0000-000092080000}"/>
    <cellStyle name="Notas 3 2 2" xfId="1725" xr:uid="{00000000-0005-0000-0000-000093080000}"/>
    <cellStyle name="Notas 3 3" xfId="1196" xr:uid="{00000000-0005-0000-0000-000094080000}"/>
    <cellStyle name="Notas 30" xfId="329" xr:uid="{00000000-0005-0000-0000-000095080000}"/>
    <cellStyle name="Notas 30 2" xfId="859" xr:uid="{00000000-0005-0000-0000-000096080000}"/>
    <cellStyle name="Notas 30 2 2" xfId="1989" xr:uid="{00000000-0005-0000-0000-000097080000}"/>
    <cellStyle name="Notas 30 3" xfId="1460" xr:uid="{00000000-0005-0000-0000-000098080000}"/>
    <cellStyle name="Notas 31" xfId="381" xr:uid="{00000000-0005-0000-0000-000099080000}"/>
    <cellStyle name="Notas 31 2" xfId="911" xr:uid="{00000000-0005-0000-0000-00009A080000}"/>
    <cellStyle name="Notas 31 2 2" xfId="2041" xr:uid="{00000000-0005-0000-0000-00009B080000}"/>
    <cellStyle name="Notas 31 3" xfId="1512" xr:uid="{00000000-0005-0000-0000-00009C080000}"/>
    <cellStyle name="Notas 32" xfId="374" xr:uid="{00000000-0005-0000-0000-00009D080000}"/>
    <cellStyle name="Notas 32 2" xfId="904" xr:uid="{00000000-0005-0000-0000-00009E080000}"/>
    <cellStyle name="Notas 32 2 2" xfId="2034" xr:uid="{00000000-0005-0000-0000-00009F080000}"/>
    <cellStyle name="Notas 32 3" xfId="1505" xr:uid="{00000000-0005-0000-0000-0000A0080000}"/>
    <cellStyle name="Notas 33" xfId="395" xr:uid="{00000000-0005-0000-0000-0000A1080000}"/>
    <cellStyle name="Notas 33 2" xfId="925" xr:uid="{00000000-0005-0000-0000-0000A2080000}"/>
    <cellStyle name="Notas 33 2 2" xfId="2055" xr:uid="{00000000-0005-0000-0000-0000A3080000}"/>
    <cellStyle name="Notas 33 3" xfId="1526" xr:uid="{00000000-0005-0000-0000-0000A4080000}"/>
    <cellStyle name="Notas 34" xfId="408" xr:uid="{00000000-0005-0000-0000-0000A5080000}"/>
    <cellStyle name="Notas 34 2" xfId="938" xr:uid="{00000000-0005-0000-0000-0000A6080000}"/>
    <cellStyle name="Notas 34 2 2" xfId="2068" xr:uid="{00000000-0005-0000-0000-0000A7080000}"/>
    <cellStyle name="Notas 34 3" xfId="1539" xr:uid="{00000000-0005-0000-0000-0000A8080000}"/>
    <cellStyle name="Notas 35" xfId="465" xr:uid="{00000000-0005-0000-0000-0000A9080000}"/>
    <cellStyle name="Notas 35 2" xfId="995" xr:uid="{00000000-0005-0000-0000-0000AA080000}"/>
    <cellStyle name="Notas 35 2 2" xfId="2125" xr:uid="{00000000-0005-0000-0000-0000AB080000}"/>
    <cellStyle name="Notas 35 3" xfId="1596" xr:uid="{00000000-0005-0000-0000-0000AC080000}"/>
    <cellStyle name="Notas 36" xfId="478" xr:uid="{00000000-0005-0000-0000-0000AD080000}"/>
    <cellStyle name="Notas 36 2" xfId="1008" xr:uid="{00000000-0005-0000-0000-0000AE080000}"/>
    <cellStyle name="Notas 36 2 2" xfId="2138" xr:uid="{00000000-0005-0000-0000-0000AF080000}"/>
    <cellStyle name="Notas 36 3" xfId="1609" xr:uid="{00000000-0005-0000-0000-0000B0080000}"/>
    <cellStyle name="Notas 37" xfId="495" xr:uid="{00000000-0005-0000-0000-0000B1080000}"/>
    <cellStyle name="Notas 37 2" xfId="1025" xr:uid="{00000000-0005-0000-0000-0000B2080000}"/>
    <cellStyle name="Notas 37 2 2" xfId="2155" xr:uid="{00000000-0005-0000-0000-0000B3080000}"/>
    <cellStyle name="Notas 37 3" xfId="1626" xr:uid="{00000000-0005-0000-0000-0000B4080000}"/>
    <cellStyle name="Notas 38" xfId="496" xr:uid="{00000000-0005-0000-0000-0000B5080000}"/>
    <cellStyle name="Notas 38 2" xfId="1026" xr:uid="{00000000-0005-0000-0000-0000B6080000}"/>
    <cellStyle name="Notas 38 2 2" xfId="2156" xr:uid="{00000000-0005-0000-0000-0000B7080000}"/>
    <cellStyle name="Notas 38 3" xfId="1627" xr:uid="{00000000-0005-0000-0000-0000B8080000}"/>
    <cellStyle name="Notas 39" xfId="494" xr:uid="{00000000-0005-0000-0000-0000B9080000}"/>
    <cellStyle name="Notas 39 2" xfId="1024" xr:uid="{00000000-0005-0000-0000-0000BA080000}"/>
    <cellStyle name="Notas 39 2 2" xfId="2154" xr:uid="{00000000-0005-0000-0000-0000BB080000}"/>
    <cellStyle name="Notas 39 3" xfId="1625" xr:uid="{00000000-0005-0000-0000-0000BC080000}"/>
    <cellStyle name="Notas 4" xfId="66" xr:uid="{00000000-0005-0000-0000-0000BD080000}"/>
    <cellStyle name="Notas 4 2" xfId="596" xr:uid="{00000000-0005-0000-0000-0000BE080000}"/>
    <cellStyle name="Notas 4 2 2" xfId="1726" xr:uid="{00000000-0005-0000-0000-0000BF080000}"/>
    <cellStyle name="Notas 4 3" xfId="1197" xr:uid="{00000000-0005-0000-0000-0000C0080000}"/>
    <cellStyle name="Notas 40" xfId="532" xr:uid="{00000000-0005-0000-0000-0000C1080000}"/>
    <cellStyle name="Notas 40 2" xfId="1062" xr:uid="{00000000-0005-0000-0000-0000C2080000}"/>
    <cellStyle name="Notas 40 2 2" xfId="2192" xr:uid="{00000000-0005-0000-0000-0000C3080000}"/>
    <cellStyle name="Notas 40 3" xfId="1663" xr:uid="{00000000-0005-0000-0000-0000C4080000}"/>
    <cellStyle name="Notas 41" xfId="546" xr:uid="{00000000-0005-0000-0000-0000C5080000}"/>
    <cellStyle name="Notas 41 2" xfId="1076" xr:uid="{00000000-0005-0000-0000-0000C6080000}"/>
    <cellStyle name="Notas 41 2 2" xfId="2206" xr:uid="{00000000-0005-0000-0000-0000C7080000}"/>
    <cellStyle name="Notas 41 3" xfId="1677" xr:uid="{00000000-0005-0000-0000-0000C8080000}"/>
    <cellStyle name="Notas 42" xfId="561" xr:uid="{00000000-0005-0000-0000-0000C9080000}"/>
    <cellStyle name="Notas 42 2" xfId="1091" xr:uid="{00000000-0005-0000-0000-0000CA080000}"/>
    <cellStyle name="Notas 42 2 2" xfId="2221" xr:uid="{00000000-0005-0000-0000-0000CB080000}"/>
    <cellStyle name="Notas 42 3" xfId="1692" xr:uid="{00000000-0005-0000-0000-0000CC080000}"/>
    <cellStyle name="Notas 43" xfId="1106" xr:uid="{00000000-0005-0000-0000-0000CD080000}"/>
    <cellStyle name="Notas 43 2" xfId="2236" xr:uid="{00000000-0005-0000-0000-0000CE080000}"/>
    <cellStyle name="Notas 44" xfId="2270" xr:uid="{00000000-0005-0000-0000-0000CF080000}"/>
    <cellStyle name="Notas 5" xfId="68" xr:uid="{00000000-0005-0000-0000-0000D0080000}"/>
    <cellStyle name="Notas 5 2" xfId="598" xr:uid="{00000000-0005-0000-0000-0000D1080000}"/>
    <cellStyle name="Notas 5 2 2" xfId="1728" xr:uid="{00000000-0005-0000-0000-0000D2080000}"/>
    <cellStyle name="Notas 5 3" xfId="1199" xr:uid="{00000000-0005-0000-0000-0000D3080000}"/>
    <cellStyle name="Notas 6" xfId="85" xr:uid="{00000000-0005-0000-0000-0000D4080000}"/>
    <cellStyle name="Notas 6 2" xfId="615" xr:uid="{00000000-0005-0000-0000-0000D5080000}"/>
    <cellStyle name="Notas 6 2 2" xfId="1745" xr:uid="{00000000-0005-0000-0000-0000D6080000}"/>
    <cellStyle name="Notas 6 3" xfId="1216" xr:uid="{00000000-0005-0000-0000-0000D7080000}"/>
    <cellStyle name="Notas 7" xfId="86" xr:uid="{00000000-0005-0000-0000-0000D8080000}"/>
    <cellStyle name="Notas 7 2" xfId="616" xr:uid="{00000000-0005-0000-0000-0000D9080000}"/>
    <cellStyle name="Notas 7 2 2" xfId="1746" xr:uid="{00000000-0005-0000-0000-0000DA080000}"/>
    <cellStyle name="Notas 7 3" xfId="1217" xr:uid="{00000000-0005-0000-0000-0000DB080000}"/>
    <cellStyle name="Notas 8" xfId="84" xr:uid="{00000000-0005-0000-0000-0000DC080000}"/>
    <cellStyle name="Notas 8 2" xfId="614" xr:uid="{00000000-0005-0000-0000-0000DD080000}"/>
    <cellStyle name="Notas 8 2 2" xfId="1744" xr:uid="{00000000-0005-0000-0000-0000DE080000}"/>
    <cellStyle name="Notas 8 3" xfId="1215" xr:uid="{00000000-0005-0000-0000-0000DF080000}"/>
    <cellStyle name="Notas 9" xfId="92" xr:uid="{00000000-0005-0000-0000-0000E0080000}"/>
    <cellStyle name="Notas 9 2" xfId="622" xr:uid="{00000000-0005-0000-0000-0000E1080000}"/>
    <cellStyle name="Notas 9 2 2" xfId="1752" xr:uid="{00000000-0005-0000-0000-0000E2080000}"/>
    <cellStyle name="Notas 9 3" xfId="1223" xr:uid="{00000000-0005-0000-0000-0000E3080000}"/>
    <cellStyle name="Salida" xfId="30" builtinId="21" customBuiltin="1"/>
    <cellStyle name="Texto de advertencia" xfId="34" builtinId="11" customBuiltin="1"/>
    <cellStyle name="Texto explicativo" xfId="35" builtinId="53" customBuiltin="1"/>
    <cellStyle name="Título" xfId="21" builtinId="15" customBuiltin="1"/>
    <cellStyle name="Título 2" xfId="23" builtinId="17" customBuiltin="1"/>
    <cellStyle name="Título 3" xfId="24" builtinId="18" customBuiltin="1"/>
    <cellStyle name="Total" xfId="3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0</xdr:row>
      <xdr:rowOff>0</xdr:rowOff>
    </xdr:from>
    <xdr:to>
      <xdr:col>9</xdr:col>
      <xdr:colOff>190500</xdr:colOff>
      <xdr:row>7</xdr:row>
      <xdr:rowOff>152400</xdr:rowOff>
    </xdr:to>
    <xdr:sp macro="" textlink="">
      <xdr:nvSpPr>
        <xdr:cNvPr id="2309" name="1 Rectángulo">
          <a:extLst>
            <a:ext uri="{FF2B5EF4-FFF2-40B4-BE49-F238E27FC236}">
              <a16:creationId xmlns:a16="http://schemas.microsoft.com/office/drawing/2014/main" id="{00000000-0008-0000-0400-000005090000}"/>
            </a:ext>
          </a:extLst>
        </xdr:cNvPr>
        <xdr:cNvSpPr>
          <a:spLocks noChangeArrowheads="1"/>
        </xdr:cNvSpPr>
      </xdr:nvSpPr>
      <xdr:spPr bwMode="auto">
        <a:xfrm>
          <a:off x="9363075" y="0"/>
          <a:ext cx="19050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37"/>
  <sheetViews>
    <sheetView topLeftCell="A13" workbookViewId="0">
      <selection activeCell="A17" sqref="A17"/>
    </sheetView>
  </sheetViews>
  <sheetFormatPr baseColWidth="10" defaultRowHeight="12.75" x14ac:dyDescent="0.2"/>
  <cols>
    <col min="1" max="1" width="10.5703125" customWidth="1"/>
    <col min="2" max="2" width="76.42578125" customWidth="1"/>
    <col min="3" max="3" width="17.7109375" customWidth="1"/>
  </cols>
  <sheetData>
    <row r="2" spans="2:2" ht="19.5" x14ac:dyDescent="0.35">
      <c r="B2" s="31"/>
    </row>
    <row r="3" spans="2:2" ht="17.25" x14ac:dyDescent="0.25">
      <c r="B3" s="115" t="s">
        <v>55</v>
      </c>
    </row>
    <row r="4" spans="2:2" ht="12.75" customHeight="1" x14ac:dyDescent="0.25">
      <c r="B4" s="109"/>
    </row>
    <row r="5" spans="2:2" ht="17.25" x14ac:dyDescent="0.25">
      <c r="B5" s="109" t="s">
        <v>56</v>
      </c>
    </row>
    <row r="6" spans="2:2" ht="17.25" x14ac:dyDescent="0.25">
      <c r="B6" s="109"/>
    </row>
    <row r="7" spans="2:2" ht="17.25" x14ac:dyDescent="0.25">
      <c r="B7" s="109"/>
    </row>
    <row r="8" spans="2:2" ht="17.25" x14ac:dyDescent="0.25">
      <c r="B8" s="109"/>
    </row>
    <row r="9" spans="2:2" ht="30" customHeight="1" x14ac:dyDescent="0.25">
      <c r="B9" s="109"/>
    </row>
    <row r="10" spans="2:2" ht="25.5" x14ac:dyDescent="0.35">
      <c r="B10" s="110" t="s">
        <v>60</v>
      </c>
    </row>
    <row r="11" spans="2:2" ht="17.25" x14ac:dyDescent="0.25">
      <c r="B11" s="109"/>
    </row>
    <row r="12" spans="2:2" ht="23.25" x14ac:dyDescent="0.35">
      <c r="B12" s="111" t="s">
        <v>64</v>
      </c>
    </row>
    <row r="13" spans="2:2" ht="23.25" x14ac:dyDescent="0.35">
      <c r="B13" s="111" t="s">
        <v>65</v>
      </c>
    </row>
    <row r="14" spans="2:2" ht="23.25" x14ac:dyDescent="0.35">
      <c r="B14" s="111" t="s">
        <v>246</v>
      </c>
    </row>
    <row r="15" spans="2:2" ht="17.25" x14ac:dyDescent="0.25">
      <c r="B15" s="112"/>
    </row>
    <row r="16" spans="2:2" ht="17.25" x14ac:dyDescent="0.25">
      <c r="B16" s="112"/>
    </row>
    <row r="17" spans="2:2" ht="17.25" x14ac:dyDescent="0.25">
      <c r="B17" s="112"/>
    </row>
    <row r="18" spans="2:2" ht="17.25" x14ac:dyDescent="0.25">
      <c r="B18" s="112"/>
    </row>
    <row r="19" spans="2:2" x14ac:dyDescent="0.2">
      <c r="B19" s="70"/>
    </row>
    <row r="20" spans="2:2" x14ac:dyDescent="0.2">
      <c r="B20" s="70"/>
    </row>
    <row r="21" spans="2:2" x14ac:dyDescent="0.2">
      <c r="B21" s="70"/>
    </row>
    <row r="22" spans="2:2" s="1" customFormat="1" ht="20.25" x14ac:dyDescent="0.3">
      <c r="B22" s="113" t="s">
        <v>61</v>
      </c>
    </row>
    <row r="23" spans="2:2" s="1" customFormat="1" ht="21.75" customHeight="1" x14ac:dyDescent="0.3">
      <c r="B23" s="113" t="s">
        <v>188</v>
      </c>
    </row>
    <row r="24" spans="2:2" ht="24.75" customHeight="1" x14ac:dyDescent="0.25">
      <c r="B24" s="114"/>
    </row>
    <row r="25" spans="2:2" ht="20.25" x14ac:dyDescent="0.3">
      <c r="B25" s="113" t="s">
        <v>211</v>
      </c>
    </row>
    <row r="26" spans="2:2" ht="20.25" x14ac:dyDescent="0.3">
      <c r="B26" s="113" t="s">
        <v>203</v>
      </c>
    </row>
    <row r="27" spans="2:2" ht="17.25" x14ac:dyDescent="0.25">
      <c r="B27" s="114"/>
    </row>
    <row r="28" spans="2:2" ht="27" customHeight="1" x14ac:dyDescent="0.2">
      <c r="B28" s="70"/>
    </row>
    <row r="29" spans="2:2" ht="27" customHeight="1" x14ac:dyDescent="0.3">
      <c r="B29" s="113" t="s">
        <v>314</v>
      </c>
    </row>
    <row r="36" spans="2:2" x14ac:dyDescent="0.2">
      <c r="B36" s="56"/>
    </row>
    <row r="37" spans="2:2" x14ac:dyDescent="0.2">
      <c r="B37" s="116" t="s">
        <v>189</v>
      </c>
    </row>
  </sheetData>
  <phoneticPr fontId="0" type="noConversion"/>
  <pageMargins left="0.70866141732283472" right="0.31496062992125984" top="0.74803149606299213" bottom="0.74803149606299213" header="0.31496062992125984" footer="0.31496062992125984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1"/>
  <sheetViews>
    <sheetView topLeftCell="A40" workbookViewId="0">
      <selection activeCell="B50" sqref="B50"/>
    </sheetView>
  </sheetViews>
  <sheetFormatPr baseColWidth="10" defaultColWidth="11.42578125" defaultRowHeight="15.75" x14ac:dyDescent="0.25"/>
  <cols>
    <col min="1" max="1" width="3" style="129" customWidth="1"/>
    <col min="2" max="2" width="92" style="69" customWidth="1"/>
    <col min="3" max="16384" width="11.42578125" style="69"/>
  </cols>
  <sheetData>
    <row r="1" spans="1:2" ht="21" customHeight="1" x14ac:dyDescent="0.3">
      <c r="A1" s="178" t="s">
        <v>49</v>
      </c>
    </row>
    <row r="3" spans="1:2" ht="18.75" x14ac:dyDescent="0.3">
      <c r="A3" s="179" t="s">
        <v>144</v>
      </c>
    </row>
    <row r="5" spans="1:2" x14ac:dyDescent="0.25">
      <c r="A5" s="129" t="s">
        <v>247</v>
      </c>
    </row>
    <row r="6" spans="1:2" x14ac:dyDescent="0.25">
      <c r="A6" s="129" t="s">
        <v>262</v>
      </c>
    </row>
    <row r="8" spans="1:2" x14ac:dyDescent="0.25">
      <c r="A8" s="129" t="s">
        <v>133</v>
      </c>
      <c r="B8" s="69" t="s">
        <v>141</v>
      </c>
    </row>
    <row r="9" spans="1:2" x14ac:dyDescent="0.25">
      <c r="B9" s="69" t="s">
        <v>327</v>
      </c>
    </row>
    <row r="11" spans="1:2" x14ac:dyDescent="0.25">
      <c r="A11" s="129" t="s">
        <v>159</v>
      </c>
      <c r="B11" s="69" t="s">
        <v>158</v>
      </c>
    </row>
    <row r="12" spans="1:2" x14ac:dyDescent="0.25">
      <c r="B12" s="69" t="s">
        <v>167</v>
      </c>
    </row>
    <row r="13" spans="1:2" x14ac:dyDescent="0.25">
      <c r="B13" s="69" t="s">
        <v>230</v>
      </c>
    </row>
    <row r="14" spans="1:2" x14ac:dyDescent="0.25">
      <c r="B14" s="69" t="s">
        <v>259</v>
      </c>
    </row>
    <row r="16" spans="1:2" x14ac:dyDescent="0.25">
      <c r="A16" s="129" t="s">
        <v>168</v>
      </c>
      <c r="B16" s="69" t="s">
        <v>237</v>
      </c>
    </row>
    <row r="17" spans="1:2" x14ac:dyDescent="0.25">
      <c r="B17" s="69" t="s">
        <v>334</v>
      </c>
    </row>
    <row r="18" spans="1:2" x14ac:dyDescent="0.25">
      <c r="B18" s="69" t="s">
        <v>284</v>
      </c>
    </row>
    <row r="19" spans="1:2" x14ac:dyDescent="0.25">
      <c r="B19" s="69" t="s">
        <v>260</v>
      </c>
    </row>
    <row r="21" spans="1:2" x14ac:dyDescent="0.25">
      <c r="A21" s="129" t="s">
        <v>229</v>
      </c>
      <c r="B21" s="175" t="s">
        <v>297</v>
      </c>
    </row>
    <row r="22" spans="1:2" x14ac:dyDescent="0.25">
      <c r="B22" s="175"/>
    </row>
    <row r="23" spans="1:2" x14ac:dyDescent="0.25">
      <c r="B23" s="69" t="s">
        <v>298</v>
      </c>
    </row>
    <row r="24" spans="1:2" ht="21" customHeight="1" x14ac:dyDescent="0.25">
      <c r="B24" s="69" t="s">
        <v>299</v>
      </c>
    </row>
    <row r="25" spans="1:2" x14ac:dyDescent="0.25">
      <c r="B25" s="69" t="s">
        <v>323</v>
      </c>
    </row>
    <row r="26" spans="1:2" x14ac:dyDescent="0.25">
      <c r="B26" s="69" t="s">
        <v>300</v>
      </c>
    </row>
    <row r="27" spans="1:2" x14ac:dyDescent="0.25">
      <c r="B27" s="69" t="s">
        <v>301</v>
      </c>
    </row>
    <row r="28" spans="1:2" x14ac:dyDescent="0.25">
      <c r="B28" s="69" t="s">
        <v>304</v>
      </c>
    </row>
    <row r="30" spans="1:2" x14ac:dyDescent="0.25">
      <c r="B30" s="69" t="s">
        <v>210</v>
      </c>
    </row>
    <row r="31" spans="1:2" x14ac:dyDescent="0.25">
      <c r="B31" s="69" t="s">
        <v>302</v>
      </c>
    </row>
    <row r="32" spans="1:2" x14ac:dyDescent="0.25">
      <c r="B32" s="69" t="s">
        <v>303</v>
      </c>
    </row>
    <row r="34" spans="1:2" x14ac:dyDescent="0.25">
      <c r="A34" s="129" t="s">
        <v>134</v>
      </c>
      <c r="B34" s="69" t="s">
        <v>305</v>
      </c>
    </row>
    <row r="35" spans="1:2" x14ac:dyDescent="0.25">
      <c r="B35" s="69" t="s">
        <v>306</v>
      </c>
    </row>
    <row r="36" spans="1:2" x14ac:dyDescent="0.25">
      <c r="B36" s="69" t="s">
        <v>315</v>
      </c>
    </row>
    <row r="37" spans="1:2" x14ac:dyDescent="0.25">
      <c r="B37" s="69" t="s">
        <v>310</v>
      </c>
    </row>
    <row r="38" spans="1:2" x14ac:dyDescent="0.25">
      <c r="B38" s="69" t="s">
        <v>316</v>
      </c>
    </row>
    <row r="39" spans="1:2" x14ac:dyDescent="0.25">
      <c r="B39" s="69" t="s">
        <v>317</v>
      </c>
    </row>
    <row r="40" spans="1:2" x14ac:dyDescent="0.25">
      <c r="B40" s="176" t="s">
        <v>307</v>
      </c>
    </row>
    <row r="41" spans="1:2" x14ac:dyDescent="0.25">
      <c r="B41" s="69" t="s">
        <v>308</v>
      </c>
    </row>
    <row r="42" spans="1:2" x14ac:dyDescent="0.25">
      <c r="B42" s="69" t="s">
        <v>309</v>
      </c>
    </row>
    <row r="44" spans="1:2" x14ac:dyDescent="0.25">
      <c r="B44" s="117" t="s">
        <v>196</v>
      </c>
    </row>
    <row r="46" spans="1:2" x14ac:dyDescent="0.25">
      <c r="A46" s="129" t="s">
        <v>218</v>
      </c>
      <c r="B46" s="69" t="s">
        <v>335</v>
      </c>
    </row>
    <row r="47" spans="1:2" x14ac:dyDescent="0.25">
      <c r="B47" s="69" t="s">
        <v>330</v>
      </c>
    </row>
    <row r="48" spans="1:2" x14ac:dyDescent="0.25">
      <c r="B48" s="69" t="s">
        <v>333</v>
      </c>
    </row>
    <row r="49" spans="1:2" x14ac:dyDescent="0.25">
      <c r="B49" s="69" t="s">
        <v>328</v>
      </c>
    </row>
    <row r="51" spans="1:2" x14ac:dyDescent="0.25">
      <c r="A51" s="129" t="s">
        <v>195</v>
      </c>
      <c r="B51" s="129" t="s">
        <v>261</v>
      </c>
    </row>
    <row r="52" spans="1:2" x14ac:dyDescent="0.25">
      <c r="B52" s="69" t="s">
        <v>331</v>
      </c>
    </row>
    <row r="53" spans="1:2" x14ac:dyDescent="0.25">
      <c r="B53" s="69" t="s">
        <v>332</v>
      </c>
    </row>
    <row r="55" spans="1:2" x14ac:dyDescent="0.25">
      <c r="A55" s="129" t="s">
        <v>329</v>
      </c>
      <c r="B55" s="129" t="s">
        <v>219</v>
      </c>
    </row>
    <row r="56" spans="1:2" x14ac:dyDescent="0.25">
      <c r="B56" s="69" t="s">
        <v>208</v>
      </c>
    </row>
    <row r="57" spans="1:2" x14ac:dyDescent="0.25">
      <c r="B57" s="69" t="s">
        <v>311</v>
      </c>
    </row>
    <row r="58" spans="1:2" x14ac:dyDescent="0.25">
      <c r="B58" s="69" t="s">
        <v>209</v>
      </c>
    </row>
    <row r="60" spans="1:2" x14ac:dyDescent="0.25">
      <c r="B60" s="69" t="s">
        <v>238</v>
      </c>
    </row>
    <row r="61" spans="1:2" x14ac:dyDescent="0.25">
      <c r="B61" s="69" t="s">
        <v>312</v>
      </c>
    </row>
    <row r="65" spans="1:2" x14ac:dyDescent="0.25">
      <c r="B65" s="69" t="s">
        <v>69</v>
      </c>
    </row>
    <row r="66" spans="1:2" x14ac:dyDescent="0.25">
      <c r="B66" s="69" t="s">
        <v>313</v>
      </c>
    </row>
    <row r="67" spans="1:2" x14ac:dyDescent="0.25">
      <c r="A67" s="135"/>
    </row>
    <row r="68" spans="1:2" x14ac:dyDescent="0.25">
      <c r="A68" s="135"/>
    </row>
    <row r="69" spans="1:2" x14ac:dyDescent="0.25">
      <c r="A69" s="135"/>
    </row>
    <row r="70" spans="1:2" x14ac:dyDescent="0.25">
      <c r="A70" s="135"/>
    </row>
    <row r="71" spans="1:2" x14ac:dyDescent="0.25">
      <c r="A71" s="135"/>
    </row>
    <row r="81" spans="2:2" x14ac:dyDescent="0.25">
      <c r="B81" s="117" t="s">
        <v>190</v>
      </c>
    </row>
  </sheetData>
  <phoneticPr fontId="73" type="noConversion"/>
  <pageMargins left="0.55118110236220474" right="0" top="0.59055118110236227" bottom="0.59055118110236227" header="0" footer="0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4"/>
  <sheetViews>
    <sheetView tabSelected="1" topLeftCell="A7" zoomScaleNormal="100" workbookViewId="0">
      <selection activeCell="B41" sqref="B41"/>
    </sheetView>
  </sheetViews>
  <sheetFormatPr baseColWidth="10" defaultColWidth="10.28515625" defaultRowHeight="12.75" x14ac:dyDescent="0.2"/>
  <cols>
    <col min="1" max="1" width="2.85546875" style="43" customWidth="1"/>
    <col min="2" max="2" width="28.28515625" style="2" customWidth="1"/>
    <col min="3" max="3" width="12.7109375" style="2" bestFit="1" customWidth="1"/>
    <col min="4" max="4" width="13.5703125" style="3" customWidth="1"/>
    <col min="5" max="5" width="4.85546875" style="55" customWidth="1"/>
    <col min="6" max="6" width="3.85546875" style="137" customWidth="1"/>
    <col min="7" max="7" width="3.5703125" style="2" customWidth="1"/>
    <col min="8" max="8" width="30.140625" style="2" customWidth="1"/>
    <col min="9" max="9" width="12.7109375" style="2" bestFit="1" customWidth="1"/>
    <col min="10" max="10" width="12.28515625" style="8" bestFit="1" customWidth="1"/>
    <col min="11" max="11" width="4.5703125" style="55" customWidth="1"/>
    <col min="12" max="12" width="3.7109375" style="137" customWidth="1"/>
    <col min="13" max="13" width="10.28515625" style="2"/>
    <col min="14" max="14" width="16.42578125" style="2" customWidth="1"/>
    <col min="15" max="15" width="10.28515625" style="2"/>
    <col min="16" max="16" width="16" style="73" customWidth="1"/>
    <col min="17" max="16384" width="10.28515625" style="2"/>
  </cols>
  <sheetData>
    <row r="1" spans="1:16" ht="19.5" customHeight="1" x14ac:dyDescent="0.25">
      <c r="B1" s="24" t="s">
        <v>49</v>
      </c>
      <c r="C1" s="21"/>
    </row>
    <row r="2" spans="1:16" x14ac:dyDescent="0.2">
      <c r="B2" s="20" t="s">
        <v>19</v>
      </c>
      <c r="C2" s="20"/>
    </row>
    <row r="3" spans="1:16" x14ac:dyDescent="0.2">
      <c r="B3" s="20" t="s">
        <v>53</v>
      </c>
      <c r="C3" s="20"/>
    </row>
    <row r="4" spans="1:16" x14ac:dyDescent="0.2">
      <c r="B4" s="20" t="s">
        <v>54</v>
      </c>
      <c r="C4" s="21"/>
    </row>
    <row r="5" spans="1:16" ht="20.25" customHeight="1" x14ac:dyDescent="0.3">
      <c r="A5" s="44"/>
      <c r="B5" s="10"/>
      <c r="C5" s="10"/>
      <c r="D5" s="11" t="s">
        <v>18</v>
      </c>
      <c r="E5" s="53"/>
      <c r="F5" s="138"/>
      <c r="G5" s="10"/>
      <c r="H5" s="10"/>
      <c r="I5" s="10"/>
      <c r="J5" s="12"/>
      <c r="K5" s="53"/>
      <c r="L5" s="140"/>
    </row>
    <row r="6" spans="1:16" ht="16.5" customHeight="1" x14ac:dyDescent="0.2">
      <c r="A6" s="44"/>
      <c r="B6" s="10"/>
      <c r="C6" s="10"/>
      <c r="D6" s="14" t="s">
        <v>228</v>
      </c>
      <c r="E6" s="53"/>
      <c r="F6" s="138"/>
      <c r="G6" s="10"/>
      <c r="H6" s="10"/>
      <c r="I6" s="10"/>
      <c r="J6" s="12"/>
      <c r="K6" s="53"/>
      <c r="L6" s="140"/>
    </row>
    <row r="7" spans="1:16" ht="9.75" customHeight="1" x14ac:dyDescent="0.2">
      <c r="A7" s="44"/>
      <c r="B7" s="10"/>
      <c r="C7" s="10"/>
      <c r="D7" s="13"/>
      <c r="E7" s="53"/>
      <c r="F7" s="138"/>
      <c r="G7" s="10"/>
      <c r="H7" s="10"/>
      <c r="I7" s="10"/>
      <c r="J7" s="12"/>
      <c r="K7" s="53"/>
      <c r="L7" s="140"/>
    </row>
    <row r="8" spans="1:16" s="18" customFormat="1" x14ac:dyDescent="0.2">
      <c r="A8" s="46"/>
      <c r="B8" s="17"/>
      <c r="C8" s="19" t="s">
        <v>256</v>
      </c>
      <c r="D8" s="19" t="s">
        <v>224</v>
      </c>
      <c r="E8" s="62"/>
      <c r="F8" s="139"/>
      <c r="G8" s="17"/>
      <c r="H8" s="17"/>
      <c r="I8" s="19" t="s">
        <v>256</v>
      </c>
      <c r="J8" s="19" t="s">
        <v>224</v>
      </c>
      <c r="K8" s="62"/>
      <c r="L8" s="141"/>
      <c r="P8" s="83"/>
    </row>
    <row r="9" spans="1:16" s="9" customFormat="1" ht="15" customHeight="1" thickBot="1" x14ac:dyDescent="0.3">
      <c r="A9" s="47" t="s">
        <v>40</v>
      </c>
      <c r="B9" s="22" t="s">
        <v>41</v>
      </c>
      <c r="C9" s="51" t="s">
        <v>21</v>
      </c>
      <c r="D9" s="51" t="s">
        <v>21</v>
      </c>
      <c r="E9" s="63" t="s">
        <v>59</v>
      </c>
      <c r="F9" s="63" t="s">
        <v>70</v>
      </c>
      <c r="G9" s="47" t="s">
        <v>42</v>
      </c>
      <c r="H9" s="22" t="s">
        <v>43</v>
      </c>
      <c r="I9" s="130" t="s">
        <v>21</v>
      </c>
      <c r="J9" s="50" t="s">
        <v>21</v>
      </c>
      <c r="K9" s="63" t="s">
        <v>59</v>
      </c>
      <c r="L9" s="63" t="s">
        <v>70</v>
      </c>
      <c r="P9" s="84"/>
    </row>
    <row r="10" spans="1:16" s="5" customFormat="1" ht="15" customHeight="1" x14ac:dyDescent="0.2">
      <c r="A10" s="48" t="s">
        <v>26</v>
      </c>
      <c r="B10" s="30" t="s">
        <v>285</v>
      </c>
      <c r="C10" s="15"/>
      <c r="D10" s="15"/>
      <c r="E10" s="53"/>
      <c r="F10" s="53"/>
      <c r="G10" s="33" t="s">
        <v>26</v>
      </c>
      <c r="H10" s="30" t="s">
        <v>294</v>
      </c>
      <c r="I10" s="15"/>
      <c r="J10" s="16"/>
      <c r="K10" s="53"/>
      <c r="L10" s="53"/>
      <c r="P10" s="85"/>
    </row>
    <row r="11" spans="1:16" x14ac:dyDescent="0.2">
      <c r="A11" s="44"/>
      <c r="B11" s="128" t="s">
        <v>286</v>
      </c>
      <c r="G11" s="10"/>
      <c r="H11" s="10" t="s">
        <v>5</v>
      </c>
      <c r="I11" s="13">
        <f>+'Balance Tributario dic 2022'!G32</f>
        <v>804821</v>
      </c>
      <c r="J11" s="28">
        <v>754669</v>
      </c>
      <c r="K11" s="53"/>
      <c r="L11" s="140"/>
    </row>
    <row r="12" spans="1:16" x14ac:dyDescent="0.2">
      <c r="A12" s="44"/>
      <c r="B12" s="60" t="s">
        <v>164</v>
      </c>
      <c r="C12" s="13">
        <f>+'Balance Tributario dic 2022'!F17</f>
        <v>0</v>
      </c>
      <c r="D12" s="89">
        <v>405000</v>
      </c>
      <c r="E12" s="53"/>
      <c r="F12" s="140"/>
      <c r="G12" s="10"/>
      <c r="H12" s="60" t="s">
        <v>153</v>
      </c>
      <c r="I12" s="13">
        <f>+'Balance Tributario dic 2022'!G33</f>
        <v>15164</v>
      </c>
      <c r="J12" s="28">
        <v>13505</v>
      </c>
      <c r="K12" s="53"/>
      <c r="L12" s="140"/>
    </row>
    <row r="13" spans="1:16" x14ac:dyDescent="0.2">
      <c r="A13" s="44"/>
      <c r="B13" s="60" t="s">
        <v>130</v>
      </c>
      <c r="C13" s="13">
        <f>+'Balance Tributario dic 2022'!F15</f>
        <v>30381525</v>
      </c>
      <c r="D13" s="89">
        <v>42261785</v>
      </c>
      <c r="E13" s="53"/>
      <c r="F13" s="140"/>
      <c r="G13" s="10"/>
      <c r="H13" s="10" t="s">
        <v>44</v>
      </c>
      <c r="I13" s="13">
        <f>+'Balance Tributario dic 2022'!G34</f>
        <v>17935</v>
      </c>
      <c r="J13" s="28">
        <v>805638</v>
      </c>
      <c r="K13" s="53"/>
      <c r="L13" s="140"/>
    </row>
    <row r="14" spans="1:16" x14ac:dyDescent="0.2">
      <c r="A14" s="44"/>
      <c r="B14" s="60" t="s">
        <v>146</v>
      </c>
      <c r="C14" s="13">
        <f>+'Balance Tributario dic 2022'!F16</f>
        <v>44270118</v>
      </c>
      <c r="D14" s="89">
        <v>60701432</v>
      </c>
      <c r="E14" s="53"/>
      <c r="F14" s="140"/>
      <c r="G14" s="10"/>
      <c r="H14" s="60" t="s">
        <v>140</v>
      </c>
      <c r="I14" s="13">
        <f>+'Balance Tributario dic 2022'!G36</f>
        <v>29849</v>
      </c>
      <c r="J14" s="28">
        <v>107320</v>
      </c>
      <c r="K14" s="53"/>
      <c r="L14" s="140"/>
    </row>
    <row r="15" spans="1:16" ht="15" customHeight="1" x14ac:dyDescent="0.2">
      <c r="A15" s="44"/>
      <c r="B15" s="60" t="s">
        <v>324</v>
      </c>
      <c r="C15" s="13">
        <f>+'Balance Tributario dic 2022'!F18</f>
        <v>134081384</v>
      </c>
      <c r="D15" s="89">
        <v>90906288</v>
      </c>
      <c r="E15" s="53">
        <v>1</v>
      </c>
      <c r="F15" s="53">
        <v>11</v>
      </c>
      <c r="G15" s="10"/>
      <c r="H15" s="60" t="s">
        <v>16</v>
      </c>
      <c r="I15" s="13">
        <f>+'Balance Tributario dic 2022'!G37</f>
        <v>25000</v>
      </c>
      <c r="J15" s="28">
        <v>238000</v>
      </c>
      <c r="K15" s="53"/>
      <c r="L15" s="140"/>
    </row>
    <row r="16" spans="1:16" ht="16.5" customHeight="1" x14ac:dyDescent="0.2">
      <c r="A16" s="44"/>
      <c r="B16" s="169" t="s">
        <v>289</v>
      </c>
      <c r="C16" s="25">
        <f>SUM(C12:C15)</f>
        <v>208733027</v>
      </c>
      <c r="D16" s="142">
        <f>SUM(D12:D15)</f>
        <v>194274505</v>
      </c>
      <c r="E16" s="53"/>
      <c r="F16" s="140"/>
      <c r="G16" s="10"/>
      <c r="H16" s="171" t="s">
        <v>45</v>
      </c>
      <c r="I16" s="26">
        <f>SUM(I11:I15)</f>
        <v>892769</v>
      </c>
      <c r="J16" s="26">
        <f>SUM(J10:J15)</f>
        <v>1919132</v>
      </c>
      <c r="K16" s="53"/>
      <c r="L16" s="140"/>
      <c r="N16" s="58"/>
      <c r="P16" s="131"/>
    </row>
    <row r="17" spans="1:16" ht="15" customHeight="1" x14ac:dyDescent="0.2">
      <c r="A17" s="44"/>
      <c r="B17" s="23"/>
      <c r="C17" s="13"/>
      <c r="D17" s="89"/>
      <c r="E17" s="53"/>
      <c r="F17" s="140"/>
      <c r="G17" s="10"/>
      <c r="N17" s="58"/>
      <c r="P17" s="131"/>
    </row>
    <row r="18" spans="1:16" x14ac:dyDescent="0.2">
      <c r="A18" s="44"/>
      <c r="B18" s="30" t="s">
        <v>290</v>
      </c>
      <c r="C18" s="13"/>
      <c r="D18" s="89"/>
      <c r="E18" s="53"/>
      <c r="F18" s="140"/>
      <c r="G18" s="10"/>
      <c r="H18" s="170" t="s">
        <v>296</v>
      </c>
      <c r="I18" s="12"/>
      <c r="J18" s="12"/>
      <c r="K18" s="53"/>
      <c r="L18" s="140"/>
    </row>
    <row r="19" spans="1:16" x14ac:dyDescent="0.2">
      <c r="A19" s="44"/>
      <c r="C19" s="15"/>
      <c r="D19" s="89"/>
      <c r="E19" s="53"/>
      <c r="F19" s="140"/>
      <c r="G19" s="10"/>
      <c r="H19" s="30"/>
      <c r="J19" s="2"/>
      <c r="K19" s="53"/>
      <c r="L19" s="140"/>
    </row>
    <row r="20" spans="1:16" ht="14.25" customHeight="1" x14ac:dyDescent="0.2">
      <c r="A20" s="48" t="s">
        <v>26</v>
      </c>
      <c r="B20" s="60" t="s">
        <v>287</v>
      </c>
      <c r="C20" s="13">
        <f>+'Balance Tributario dic 2022'!F19</f>
        <v>673211</v>
      </c>
      <c r="D20" s="89">
        <v>757636</v>
      </c>
      <c r="E20" s="53"/>
      <c r="F20" s="140"/>
      <c r="G20" s="33" t="s">
        <v>26</v>
      </c>
      <c r="H20" s="60" t="s">
        <v>215</v>
      </c>
      <c r="I20" s="28">
        <f>+'Balance Tributario dic 2022'!G38</f>
        <v>45493052</v>
      </c>
      <c r="J20" s="28">
        <v>42080313</v>
      </c>
      <c r="K20" s="53">
        <v>4</v>
      </c>
      <c r="L20" s="140">
        <v>12</v>
      </c>
    </row>
    <row r="21" spans="1:16" x14ac:dyDescent="0.2">
      <c r="A21" s="48"/>
      <c r="B21" s="60" t="s">
        <v>288</v>
      </c>
      <c r="C21" s="13">
        <f>+'Balance Tributario dic 2022'!F20+'Balance Tributario dic 2022'!F24+'Balance Tributario dic 2022'!F23</f>
        <v>1765111</v>
      </c>
      <c r="D21" s="89"/>
      <c r="E21" s="53"/>
      <c r="F21" s="140"/>
      <c r="G21" s="33"/>
      <c r="H21" s="60" t="s">
        <v>166</v>
      </c>
      <c r="I21" s="28">
        <f>+I20</f>
        <v>45493052</v>
      </c>
      <c r="J21" s="26">
        <f ca="1">SUM(J19:J22)</f>
        <v>42080313</v>
      </c>
      <c r="K21" s="53"/>
      <c r="L21" s="140"/>
    </row>
    <row r="22" spans="1:16" ht="14.25" customHeight="1" x14ac:dyDescent="0.2">
      <c r="A22" s="48"/>
      <c r="B22" s="80" t="s">
        <v>244</v>
      </c>
      <c r="C22" s="13">
        <f>+'Balance Tributario dic 2022'!F22</f>
        <v>0</v>
      </c>
      <c r="D22" s="89">
        <v>1602991</v>
      </c>
      <c r="E22" s="53">
        <v>2</v>
      </c>
      <c r="F22" s="140">
        <v>11</v>
      </c>
      <c r="G22" s="33"/>
      <c r="H22" s="60"/>
      <c r="I22" s="13"/>
      <c r="J22" s="28"/>
      <c r="K22" s="53"/>
      <c r="L22" s="140"/>
    </row>
    <row r="23" spans="1:16" ht="14.25" customHeight="1" x14ac:dyDescent="0.2">
      <c r="A23" s="48"/>
      <c r="B23" s="169" t="s">
        <v>289</v>
      </c>
      <c r="C23" s="25">
        <f>SUM(C20:C22)</f>
        <v>2438322</v>
      </c>
      <c r="D23" s="142">
        <f>SUM(D20:D22)</f>
        <v>2360627</v>
      </c>
      <c r="E23" s="53"/>
      <c r="F23" s="140"/>
      <c r="G23" s="33"/>
      <c r="H23" s="33" t="s">
        <v>48</v>
      </c>
      <c r="I23" s="172">
        <f>+I16+I20</f>
        <v>46385821</v>
      </c>
      <c r="J23" s="172">
        <f>+J16+J20</f>
        <v>43999445</v>
      </c>
      <c r="K23" s="53"/>
      <c r="L23" s="140"/>
    </row>
    <row r="24" spans="1:16" ht="13.5" customHeight="1" x14ac:dyDescent="0.2">
      <c r="A24" s="48"/>
      <c r="B24" s="10"/>
      <c r="C24" s="13"/>
      <c r="D24" s="89"/>
      <c r="E24" s="53"/>
      <c r="F24" s="140"/>
      <c r="G24" s="33"/>
      <c r="H24" s="60"/>
      <c r="I24" s="13"/>
      <c r="J24" s="28"/>
      <c r="K24" s="53"/>
      <c r="L24" s="140"/>
    </row>
    <row r="25" spans="1:16" ht="14.25" customHeight="1" thickBot="1" x14ac:dyDescent="0.25">
      <c r="A25" s="44"/>
      <c r="B25" s="33" t="s">
        <v>291</v>
      </c>
      <c r="C25" s="38">
        <f>+C16+C23</f>
        <v>211171349</v>
      </c>
      <c r="D25" s="38">
        <f>+D16+D23</f>
        <v>196635132</v>
      </c>
      <c r="E25" s="53"/>
      <c r="F25" s="140"/>
      <c r="G25" s="10"/>
      <c r="J25" s="2"/>
      <c r="K25" s="2"/>
      <c r="L25" s="2"/>
    </row>
    <row r="26" spans="1:16" ht="14.25" customHeight="1" thickTop="1" x14ac:dyDescent="0.2">
      <c r="A26" s="44"/>
      <c r="C26" s="13"/>
      <c r="D26" s="89"/>
      <c r="E26" s="53"/>
      <c r="F26" s="140"/>
      <c r="G26" s="47" t="s">
        <v>147</v>
      </c>
      <c r="H26" s="30" t="s">
        <v>46</v>
      </c>
      <c r="I26" s="15"/>
      <c r="J26" s="28"/>
      <c r="K26" s="53"/>
      <c r="L26" s="140"/>
    </row>
    <row r="27" spans="1:16" ht="14.25" customHeight="1" x14ac:dyDescent="0.2">
      <c r="A27" s="44"/>
      <c r="B27" s="30" t="s">
        <v>292</v>
      </c>
      <c r="C27" s="13"/>
      <c r="D27" s="89"/>
      <c r="E27" s="53"/>
      <c r="F27" s="140"/>
      <c r="G27" s="10"/>
      <c r="H27" s="10" t="s">
        <v>57</v>
      </c>
      <c r="I27" s="13">
        <f>+'Balance Tributario dic 2022'!G39</f>
        <v>165273327</v>
      </c>
      <c r="J27" s="28">
        <v>104888589</v>
      </c>
      <c r="K27" s="53">
        <v>5</v>
      </c>
      <c r="L27" s="140">
        <v>13</v>
      </c>
    </row>
    <row r="28" spans="1:16" x14ac:dyDescent="0.2">
      <c r="A28" s="44"/>
      <c r="B28" s="60" t="s">
        <v>245</v>
      </c>
      <c r="C28" s="13">
        <f>+'Balance Tributario dic 2022'!F27+'Balance Tributario dic 2022'!F28+'Balance Tributario dic 2022'!F29</f>
        <v>72669013</v>
      </c>
      <c r="D28" s="89">
        <v>47812845</v>
      </c>
      <c r="E28" s="53">
        <v>3</v>
      </c>
      <c r="F28" s="140">
        <v>12</v>
      </c>
      <c r="G28" s="10"/>
      <c r="H28" s="81" t="s">
        <v>253</v>
      </c>
      <c r="I28" s="28">
        <f>+'Balance Tributario dic 2022'!H105</f>
        <v>26948085</v>
      </c>
      <c r="J28" s="28">
        <v>60384738</v>
      </c>
      <c r="K28" s="52">
        <v>6</v>
      </c>
      <c r="L28" s="140">
        <v>13</v>
      </c>
      <c r="N28" s="3"/>
    </row>
    <row r="29" spans="1:16" x14ac:dyDescent="0.2">
      <c r="A29" s="44"/>
      <c r="B29" s="89" t="s">
        <v>187</v>
      </c>
      <c r="C29" s="13">
        <f>-'Balance Tributario dic 2022'!G31</f>
        <v>-45233129</v>
      </c>
      <c r="D29" s="89">
        <v>-35175205</v>
      </c>
      <c r="E29" s="53"/>
      <c r="F29" s="140"/>
      <c r="G29" s="10"/>
      <c r="H29" s="10"/>
      <c r="I29" s="28"/>
      <c r="K29" s="53"/>
      <c r="L29" s="140"/>
    </row>
    <row r="30" spans="1:16" ht="14.25" customHeight="1" x14ac:dyDescent="0.2">
      <c r="A30" s="44"/>
      <c r="B30" s="169" t="s">
        <v>293</v>
      </c>
      <c r="C30" s="25">
        <f>SUM(C26:C29)</f>
        <v>27435884</v>
      </c>
      <c r="D30" s="142">
        <f>SUM(D26:D29)</f>
        <v>12637640</v>
      </c>
      <c r="E30" s="53"/>
      <c r="F30" s="140"/>
      <c r="G30" s="10"/>
      <c r="H30" s="171" t="s">
        <v>39</v>
      </c>
      <c r="I30" s="29">
        <f>+I27+I28</f>
        <v>192221412</v>
      </c>
      <c r="J30" s="29">
        <f>SUM(J27:J28)</f>
        <v>165273327</v>
      </c>
      <c r="K30" s="53"/>
      <c r="L30" s="140"/>
      <c r="N30" s="3"/>
      <c r="P30" s="13"/>
    </row>
    <row r="31" spans="1:16" x14ac:dyDescent="0.2">
      <c r="A31" s="44"/>
      <c r="B31" s="10"/>
      <c r="C31" s="13"/>
      <c r="D31" s="89"/>
      <c r="E31" s="53"/>
      <c r="F31" s="140"/>
      <c r="K31" s="53"/>
      <c r="L31" s="140"/>
      <c r="N31" s="3"/>
    </row>
    <row r="32" spans="1:16" x14ac:dyDescent="0.2">
      <c r="A32" s="44"/>
      <c r="B32" s="10"/>
      <c r="C32" s="13"/>
      <c r="D32" s="89"/>
      <c r="E32" s="53"/>
      <c r="F32" s="140"/>
      <c r="K32" s="53"/>
      <c r="L32" s="140"/>
    </row>
    <row r="33" spans="1:16" ht="15.75" customHeight="1" thickBot="1" x14ac:dyDescent="0.25">
      <c r="A33" s="44"/>
      <c r="B33" s="45" t="s">
        <v>47</v>
      </c>
      <c r="C33" s="38">
        <f>C16+C23+C30</f>
        <v>238607233</v>
      </c>
      <c r="D33" s="38">
        <f>D16+D23+D30</f>
        <v>209272772</v>
      </c>
      <c r="E33" s="53"/>
      <c r="F33" s="53"/>
      <c r="G33" s="33"/>
      <c r="H33" s="45" t="s">
        <v>295</v>
      </c>
      <c r="I33" s="38">
        <f>+I23+I30</f>
        <v>238607233</v>
      </c>
      <c r="J33" s="49">
        <f ca="1">SUM(J30+J21+J16)</f>
        <v>209272772</v>
      </c>
      <c r="K33" s="53"/>
      <c r="L33" s="53"/>
      <c r="N33" s="3"/>
      <c r="P33" s="87"/>
    </row>
    <row r="34" spans="1:16" ht="14.25" customHeight="1" thickTop="1" x14ac:dyDescent="0.2">
      <c r="A34" s="48"/>
      <c r="B34" s="10"/>
      <c r="C34" s="10"/>
      <c r="D34" s="27"/>
      <c r="E34" s="53"/>
      <c r="F34" s="140"/>
      <c r="G34" s="10"/>
      <c r="H34" s="10"/>
      <c r="I34" s="72">
        <f>+I33-C33</f>
        <v>0</v>
      </c>
      <c r="J34" s="32">
        <f ca="1">+J33-D33</f>
        <v>0</v>
      </c>
      <c r="K34" s="53"/>
      <c r="L34" s="140"/>
    </row>
    <row r="35" spans="1:16" ht="14.25" customHeight="1" x14ac:dyDescent="0.2">
      <c r="A35" s="48"/>
      <c r="B35" s="10"/>
      <c r="C35" s="10"/>
      <c r="D35" s="27"/>
      <c r="E35" s="53"/>
      <c r="F35" s="140"/>
      <c r="G35" s="10"/>
      <c r="H35" s="10"/>
      <c r="I35" s="72"/>
      <c r="J35" s="32"/>
      <c r="K35" s="53"/>
      <c r="L35" s="140"/>
    </row>
    <row r="36" spans="1:16" x14ac:dyDescent="0.2">
      <c r="A36" s="44"/>
      <c r="B36" s="10"/>
      <c r="C36" s="10"/>
      <c r="D36" s="13"/>
      <c r="E36" s="53"/>
      <c r="F36" s="140"/>
      <c r="G36" s="10"/>
      <c r="H36" s="10"/>
      <c r="I36" s="3"/>
      <c r="J36" s="12"/>
      <c r="K36" s="53"/>
      <c r="L36" s="140"/>
    </row>
    <row r="37" spans="1:16" x14ac:dyDescent="0.2">
      <c r="A37" s="44"/>
      <c r="B37" s="79" t="s">
        <v>157</v>
      </c>
      <c r="H37" s="79" t="s">
        <v>212</v>
      </c>
    </row>
    <row r="38" spans="1:16" x14ac:dyDescent="0.2">
      <c r="A38" s="44"/>
      <c r="B38" s="23" t="s">
        <v>63</v>
      </c>
      <c r="C38" s="10"/>
      <c r="D38" s="13"/>
      <c r="E38" s="53"/>
      <c r="F38" s="138"/>
      <c r="G38" s="10"/>
      <c r="H38" s="80" t="s">
        <v>204</v>
      </c>
      <c r="I38" s="10"/>
      <c r="J38" s="12"/>
      <c r="K38" s="53"/>
      <c r="L38" s="140"/>
    </row>
    <row r="39" spans="1:16" x14ac:dyDescent="0.2">
      <c r="A39" s="44"/>
      <c r="D39" s="2"/>
      <c r="E39" s="2"/>
      <c r="F39" s="2"/>
      <c r="J39" s="123" t="s">
        <v>191</v>
      </c>
      <c r="K39" s="2"/>
      <c r="L39" s="2"/>
    </row>
    <row r="42" spans="1:16" x14ac:dyDescent="0.2">
      <c r="J42" s="8">
        <f>+C33-I33</f>
        <v>0</v>
      </c>
    </row>
    <row r="44" spans="1:16" x14ac:dyDescent="0.2">
      <c r="I44" s="3"/>
    </row>
  </sheetData>
  <phoneticPr fontId="60" type="noConversion"/>
  <printOptions horizontalCentered="1"/>
  <pageMargins left="0.15748031496062992" right="0" top="0.39370078740157483" bottom="0.39370078740157483" header="0" footer="0.19685039370078741"/>
  <pageSetup scale="95" orientation="landscape" horizontalDpi="4294967295" verticalDpi="4294967295" r:id="rId1"/>
  <headerFooter alignWithMargins="0">
    <oddFooter>&amp;F</oddFooter>
  </headerFooter>
  <ignoredErrors>
    <ignoredError sqref="I30:J30 J34 I16:J16 I23:J23 I21 I28 J2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62"/>
  <sheetViews>
    <sheetView topLeftCell="A109" workbookViewId="0">
      <selection activeCell="B56" sqref="B56"/>
    </sheetView>
  </sheetViews>
  <sheetFormatPr baseColWidth="10" defaultColWidth="10.28515625" defaultRowHeight="12.75" x14ac:dyDescent="0.2"/>
  <cols>
    <col min="1" max="1" width="2.42578125" style="58" customWidth="1"/>
    <col min="2" max="2" width="28.5703125" style="58" bestFit="1" customWidth="1"/>
    <col min="3" max="3" width="9" style="100" customWidth="1"/>
    <col min="4" max="4" width="14" style="100" customWidth="1"/>
    <col min="5" max="5" width="13.28515625" style="100" customWidth="1"/>
    <col min="6" max="6" width="13.140625" style="100" hidden="1" customWidth="1"/>
    <col min="7" max="7" width="10.28515625" style="90" bestFit="1" customWidth="1"/>
    <col min="8" max="8" width="5.42578125" style="55" customWidth="1"/>
    <col min="9" max="9" width="4.140625" style="53" customWidth="1"/>
    <col min="10" max="12" width="10.28515625" style="100"/>
    <col min="13" max="13" width="12.140625" style="100" customWidth="1"/>
    <col min="14" max="16384" width="10.28515625" style="58"/>
  </cols>
  <sheetData>
    <row r="1" spans="1:9" ht="16.5" customHeight="1" x14ac:dyDescent="0.25">
      <c r="A1" s="4"/>
      <c r="B1" s="24" t="s">
        <v>49</v>
      </c>
      <c r="C1" s="21"/>
      <c r="D1" s="14"/>
      <c r="E1" s="89"/>
      <c r="F1" s="60"/>
      <c r="H1" s="52"/>
    </row>
    <row r="2" spans="1:9" x14ac:dyDescent="0.2">
      <c r="A2" s="4"/>
      <c r="B2" s="57" t="s">
        <v>19</v>
      </c>
      <c r="C2" s="21"/>
      <c r="D2" s="14"/>
      <c r="E2" s="89"/>
      <c r="F2" s="60"/>
      <c r="H2" s="52"/>
    </row>
    <row r="3" spans="1:9" x14ac:dyDescent="0.2">
      <c r="B3" s="60" t="s">
        <v>20</v>
      </c>
      <c r="C3" s="33"/>
      <c r="D3" s="15"/>
      <c r="E3" s="89"/>
      <c r="F3" s="60"/>
      <c r="H3" s="52"/>
    </row>
    <row r="4" spans="1:9" ht="7.5" customHeight="1" x14ac:dyDescent="0.2">
      <c r="B4" s="60"/>
      <c r="C4" s="33"/>
      <c r="D4" s="15"/>
      <c r="E4" s="89"/>
      <c r="F4" s="60"/>
      <c r="H4" s="52"/>
    </row>
    <row r="5" spans="1:9" ht="15.75" x14ac:dyDescent="0.25">
      <c r="B5" s="186" t="s">
        <v>51</v>
      </c>
      <c r="C5" s="186"/>
      <c r="D5" s="186"/>
      <c r="E5" s="186"/>
      <c r="F5" s="60"/>
      <c r="H5" s="52"/>
    </row>
    <row r="6" spans="1:9" ht="17.25" customHeight="1" x14ac:dyDescent="0.2">
      <c r="B6" s="185" t="s">
        <v>248</v>
      </c>
      <c r="C6" s="185"/>
      <c r="D6" s="185"/>
      <c r="E6" s="185"/>
      <c r="F6" s="60"/>
      <c r="H6" s="52"/>
    </row>
    <row r="7" spans="1:9" ht="6.75" customHeight="1" x14ac:dyDescent="0.2">
      <c r="B7" s="60"/>
      <c r="C7" s="89"/>
      <c r="D7" s="89"/>
      <c r="E7" s="89"/>
      <c r="F7" s="89"/>
      <c r="G7" s="91"/>
      <c r="H7" s="53"/>
    </row>
    <row r="8" spans="1:9" x14ac:dyDescent="0.2">
      <c r="A8" s="6"/>
      <c r="B8" s="60"/>
      <c r="C8" s="92"/>
      <c r="D8" s="19" t="s">
        <v>256</v>
      </c>
      <c r="E8" s="19" t="s">
        <v>224</v>
      </c>
      <c r="F8" s="187" t="s">
        <v>66</v>
      </c>
      <c r="G8" s="187"/>
      <c r="H8" s="53"/>
    </row>
    <row r="9" spans="1:9" ht="13.5" thickBot="1" x14ac:dyDescent="0.25">
      <c r="A9" s="6"/>
      <c r="B9" s="22" t="s">
        <v>22</v>
      </c>
      <c r="C9" s="34"/>
      <c r="D9" s="35" t="s">
        <v>21</v>
      </c>
      <c r="E9" s="35" t="s">
        <v>23</v>
      </c>
      <c r="F9" s="88" t="s">
        <v>17</v>
      </c>
      <c r="G9" s="93" t="s">
        <v>67</v>
      </c>
      <c r="H9" s="54" t="s">
        <v>59</v>
      </c>
      <c r="I9" s="54" t="s">
        <v>70</v>
      </c>
    </row>
    <row r="10" spans="1:9" ht="18.75" customHeight="1" x14ac:dyDescent="0.2">
      <c r="A10" s="6"/>
      <c r="B10" s="144" t="s">
        <v>268</v>
      </c>
      <c r="C10" s="89"/>
      <c r="D10" s="89"/>
      <c r="E10" s="89"/>
      <c r="F10" s="89"/>
      <c r="G10" s="91"/>
      <c r="H10" s="53"/>
    </row>
    <row r="11" spans="1:9" ht="15.75" customHeight="1" x14ac:dyDescent="0.2">
      <c r="A11" s="6">
        <v>1</v>
      </c>
      <c r="B11" s="57" t="s">
        <v>234</v>
      </c>
      <c r="C11" s="94"/>
      <c r="D11" s="86">
        <f>+'Balance Tributario dic 2022'!I84+'Balance Tributario dic 2022'!I85+'Balance Tributario dic 2022'!I88+'Balance Tributario dic 2022'!I89+'Balance Tributario dic 2022'!I91</f>
        <v>173657271</v>
      </c>
      <c r="E11" s="86">
        <v>199609935</v>
      </c>
      <c r="F11" s="59">
        <f>+D11-E11</f>
        <v>-25952664</v>
      </c>
      <c r="G11" s="95">
        <f>(+D11/E11)-1</f>
        <v>-0.13001689520113313</v>
      </c>
      <c r="H11" s="53">
        <v>7</v>
      </c>
      <c r="I11" s="53">
        <v>14</v>
      </c>
    </row>
    <row r="12" spans="1:9" ht="15.75" customHeight="1" thickBot="1" x14ac:dyDescent="0.25">
      <c r="A12" s="6"/>
      <c r="B12" s="33" t="s">
        <v>267</v>
      </c>
      <c r="C12" s="36"/>
      <c r="D12" s="37">
        <f>SUM(D11)</f>
        <v>173657271</v>
      </c>
      <c r="E12" s="38">
        <f>SUM(E11)</f>
        <v>199609935</v>
      </c>
      <c r="F12" s="38">
        <f ca="1">SUM(F11:F110)</f>
        <v>-2288310</v>
      </c>
      <c r="G12" s="97">
        <f>(+D12/E12)-1</f>
        <v>-0.13001689520113313</v>
      </c>
      <c r="H12" s="53"/>
    </row>
    <row r="13" spans="1:9" ht="15.75" customHeight="1" thickTop="1" x14ac:dyDescent="0.2">
      <c r="A13" s="6"/>
      <c r="B13" s="60"/>
      <c r="C13" s="36"/>
      <c r="D13" s="34"/>
      <c r="E13" s="15"/>
      <c r="F13" s="15"/>
      <c r="G13" s="95"/>
      <c r="H13" s="53"/>
    </row>
    <row r="14" spans="1:9" x14ac:dyDescent="0.2">
      <c r="A14" s="6"/>
      <c r="B14" s="30" t="s">
        <v>269</v>
      </c>
      <c r="C14" s="36"/>
      <c r="D14" s="34"/>
      <c r="E14" s="15"/>
      <c r="F14" s="15"/>
      <c r="G14" s="95"/>
      <c r="H14" s="53"/>
    </row>
    <row r="15" spans="1:9" x14ac:dyDescent="0.2">
      <c r="A15" s="6"/>
      <c r="B15" s="78" t="s">
        <v>161</v>
      </c>
      <c r="C15" s="57"/>
      <c r="D15" s="59"/>
      <c r="E15" s="59"/>
      <c r="F15" s="59"/>
      <c r="G15" s="91"/>
      <c r="H15" s="53"/>
    </row>
    <row r="16" spans="1:9" x14ac:dyDescent="0.2">
      <c r="A16" s="6"/>
      <c r="B16" s="57" t="s">
        <v>240</v>
      </c>
      <c r="C16" s="34"/>
      <c r="D16" s="86">
        <f>+'Balance Tributario dic 2022'!H72</f>
        <v>124141877</v>
      </c>
      <c r="E16" s="61">
        <v>136571081</v>
      </c>
      <c r="F16" s="59">
        <f>+D16-E16</f>
        <v>-12429204</v>
      </c>
      <c r="G16" s="91">
        <f t="shared" ref="G16:G21" si="0">(+D16/E16)-1</f>
        <v>-9.1009047515703601E-2</v>
      </c>
      <c r="H16" s="53">
        <v>6</v>
      </c>
      <c r="I16" s="53">
        <v>14</v>
      </c>
    </row>
    <row r="17" spans="1:9" x14ac:dyDescent="0.2">
      <c r="A17" s="6"/>
      <c r="B17" s="57" t="s">
        <v>13</v>
      </c>
      <c r="C17" s="34"/>
      <c r="D17" s="86">
        <f>+'Balance Tributario dic 2022'!H73</f>
        <v>1793132</v>
      </c>
      <c r="E17" s="61">
        <v>1965860</v>
      </c>
      <c r="F17" s="59">
        <f>+D17-E17</f>
        <v>-172728</v>
      </c>
      <c r="G17" s="91">
        <f t="shared" si="0"/>
        <v>-8.7863835674971802E-2</v>
      </c>
      <c r="H17" s="53">
        <v>6</v>
      </c>
      <c r="I17" s="53">
        <v>14</v>
      </c>
    </row>
    <row r="18" spans="1:9" x14ac:dyDescent="0.2">
      <c r="A18" s="6"/>
      <c r="B18" s="57" t="s">
        <v>37</v>
      </c>
      <c r="C18" s="34"/>
      <c r="D18" s="86">
        <f>+'Balance Tributario dic 2022'!H75</f>
        <v>1870054</v>
      </c>
      <c r="E18" s="61">
        <v>1985840</v>
      </c>
      <c r="F18" s="59">
        <f>+D18-E18</f>
        <v>-115786</v>
      </c>
      <c r="G18" s="91">
        <f t="shared" si="0"/>
        <v>-5.8305805100108743E-2</v>
      </c>
      <c r="H18" s="53"/>
    </row>
    <row r="19" spans="1:9" x14ac:dyDescent="0.2">
      <c r="A19" s="6"/>
      <c r="B19" s="57" t="s">
        <v>243</v>
      </c>
      <c r="C19" s="34"/>
      <c r="D19" s="86">
        <f>+'Balance Tributario dic 2022'!H76</f>
        <v>3863647</v>
      </c>
      <c r="E19" s="61">
        <v>4111603</v>
      </c>
      <c r="F19" s="59">
        <f>+D19-E19</f>
        <v>-247956</v>
      </c>
      <c r="G19" s="91">
        <f t="shared" si="0"/>
        <v>-6.0306406041633842E-2</v>
      </c>
      <c r="H19" s="53">
        <v>6</v>
      </c>
      <c r="I19" s="53">
        <v>14</v>
      </c>
    </row>
    <row r="20" spans="1:9" x14ac:dyDescent="0.2">
      <c r="A20" s="6"/>
      <c r="B20" s="96" t="s">
        <v>263</v>
      </c>
      <c r="C20" s="124"/>
      <c r="D20" s="173">
        <f>+'Balance Tributario dic 2022'!H79+2413947+77599</f>
        <v>3482217</v>
      </c>
      <c r="E20" s="125">
        <v>2944998</v>
      </c>
      <c r="F20" s="101">
        <f>+D20-E20</f>
        <v>537219</v>
      </c>
      <c r="G20" s="126">
        <f t="shared" si="0"/>
        <v>0.18241744137007898</v>
      </c>
      <c r="H20" s="53">
        <v>6</v>
      </c>
      <c r="I20" s="53">
        <v>14</v>
      </c>
    </row>
    <row r="21" spans="1:9" ht="15" customHeight="1" thickBot="1" x14ac:dyDescent="0.25">
      <c r="A21" s="6"/>
      <c r="B21" s="57"/>
      <c r="C21" s="34" t="s">
        <v>52</v>
      </c>
      <c r="D21" s="174">
        <f>SUM(D16:D20)</f>
        <v>135150927</v>
      </c>
      <c r="E21" s="37">
        <f>SUM(E16:E20)</f>
        <v>147579382</v>
      </c>
      <c r="F21" s="49">
        <f>SUM(F16:F20)</f>
        <v>-12428455</v>
      </c>
      <c r="G21" s="127">
        <f t="shared" si="0"/>
        <v>-8.4215388569658045E-2</v>
      </c>
      <c r="H21" s="53"/>
    </row>
    <row r="22" spans="1:9" ht="13.5" thickTop="1" x14ac:dyDescent="0.2">
      <c r="A22" s="6"/>
      <c r="B22" s="57"/>
      <c r="C22" s="34"/>
      <c r="D22" s="86"/>
      <c r="E22" s="61"/>
      <c r="F22" s="59"/>
      <c r="G22" s="91"/>
      <c r="H22" s="53"/>
    </row>
    <row r="23" spans="1:9" ht="15.75" customHeight="1" thickBot="1" x14ac:dyDescent="0.25">
      <c r="A23" s="6"/>
      <c r="B23" s="75" t="s">
        <v>273</v>
      </c>
      <c r="C23" s="98"/>
      <c r="D23" s="37">
        <f>+D12-D21</f>
        <v>38506344</v>
      </c>
      <c r="E23" s="37">
        <f>+E12-E21</f>
        <v>52030553</v>
      </c>
      <c r="F23" s="37">
        <f ca="1">+F12-F21</f>
        <v>10140145</v>
      </c>
      <c r="G23" s="99">
        <f>(+D23/E23)-1</f>
        <v>-0.25992821948288725</v>
      </c>
      <c r="H23" s="53"/>
    </row>
    <row r="24" spans="1:9" ht="15.75" customHeight="1" thickTop="1" x14ac:dyDescent="0.2">
      <c r="A24" s="6"/>
      <c r="B24" s="60"/>
      <c r="C24" s="36"/>
      <c r="D24" s="34"/>
      <c r="E24" s="15"/>
      <c r="F24" s="15"/>
      <c r="G24" s="95"/>
      <c r="H24" s="53"/>
    </row>
    <row r="25" spans="1:9" ht="18" customHeight="1" thickBot="1" x14ac:dyDescent="0.25">
      <c r="B25" s="74" t="s">
        <v>279</v>
      </c>
      <c r="C25" s="94"/>
      <c r="D25" s="35" t="s">
        <v>21</v>
      </c>
      <c r="E25" s="35" t="s">
        <v>23</v>
      </c>
      <c r="F25" s="39"/>
      <c r="G25" s="91"/>
      <c r="H25" s="53"/>
    </row>
    <row r="26" spans="1:9" ht="15.75" customHeight="1" x14ac:dyDescent="0.2">
      <c r="A26" s="6"/>
      <c r="B26" s="57" t="s">
        <v>239</v>
      </c>
      <c r="C26" s="94"/>
      <c r="D26" s="86">
        <f>+'Balance Tributario dic 2022'!I86+'Balance Tributario dic 2022'!I87+'Balance Tributario dic 2022'!I92+'Balance Tributario dic 2022'!I94+'Balance Tributario dic 2022'!I95</f>
        <v>97648347</v>
      </c>
      <c r="E26" s="86">
        <v>79885521</v>
      </c>
      <c r="F26" s="59">
        <f>+D26-E26</f>
        <v>17762826</v>
      </c>
      <c r="G26" s="95">
        <f>(+D26/E26)-1</f>
        <v>0.222353510093525</v>
      </c>
      <c r="H26" s="53"/>
    </row>
    <row r="27" spans="1:9" x14ac:dyDescent="0.2">
      <c r="A27" s="6"/>
      <c r="B27" s="57" t="s">
        <v>15</v>
      </c>
      <c r="C27" s="34"/>
      <c r="D27" s="86">
        <f>+'Balance Tributario dic 2022'!I98</f>
        <v>21267012</v>
      </c>
      <c r="E27" s="86">
        <v>24232000</v>
      </c>
      <c r="F27" s="59">
        <f>+D27-E27</f>
        <v>-2964988</v>
      </c>
      <c r="G27" s="91">
        <f t="shared" ref="G27:G35" si="1">(+D27/E27)-1</f>
        <v>-0.12235836909871245</v>
      </c>
      <c r="H27" s="53"/>
    </row>
    <row r="28" spans="1:9" x14ac:dyDescent="0.2">
      <c r="A28" s="6"/>
      <c r="B28" s="57" t="s">
        <v>271</v>
      </c>
      <c r="C28" s="34"/>
      <c r="D28" s="86">
        <f>+'Balance Tributario dic 2022'!C67</f>
        <v>731000</v>
      </c>
      <c r="E28" s="86">
        <v>679000</v>
      </c>
      <c r="F28" s="59">
        <f t="shared" ref="F28:F32" si="2">+D28-E28</f>
        <v>52000</v>
      </c>
      <c r="G28" s="91">
        <f t="shared" si="1"/>
        <v>7.658321060382911E-2</v>
      </c>
      <c r="H28" s="53"/>
    </row>
    <row r="29" spans="1:9" x14ac:dyDescent="0.2">
      <c r="B29" s="57" t="s">
        <v>274</v>
      </c>
      <c r="C29" s="59"/>
      <c r="D29" s="86">
        <f>'Balance Tributario dic 2022'!I93</f>
        <v>1237000</v>
      </c>
      <c r="E29" s="86">
        <v>2610000</v>
      </c>
      <c r="F29" s="59">
        <f t="shared" si="2"/>
        <v>-1373000</v>
      </c>
      <c r="G29" s="91">
        <f t="shared" si="1"/>
        <v>-0.52605363984674325</v>
      </c>
      <c r="H29" s="53"/>
      <c r="I29" s="52"/>
    </row>
    <row r="30" spans="1:9" x14ac:dyDescent="0.2">
      <c r="B30" s="57" t="s">
        <v>142</v>
      </c>
      <c r="C30" s="59"/>
      <c r="D30" s="86">
        <v>1132160</v>
      </c>
      <c r="E30" s="86">
        <v>153450</v>
      </c>
      <c r="F30" s="59">
        <f t="shared" si="2"/>
        <v>978710</v>
      </c>
      <c r="G30" s="91">
        <f>(+D30/E30)-1</f>
        <v>6.3780384490061905</v>
      </c>
      <c r="H30" s="53"/>
      <c r="I30" s="52"/>
    </row>
    <row r="31" spans="1:9" x14ac:dyDescent="0.2">
      <c r="B31" s="57" t="s">
        <v>139</v>
      </c>
      <c r="C31" s="59"/>
      <c r="D31" s="86">
        <f>+'Balance Tributario dic 2022'!I90</f>
        <v>6000000</v>
      </c>
      <c r="E31" s="86">
        <v>5750000</v>
      </c>
      <c r="F31" s="59">
        <f t="shared" si="2"/>
        <v>250000</v>
      </c>
      <c r="G31" s="91">
        <f t="shared" si="1"/>
        <v>4.3478260869565188E-2</v>
      </c>
      <c r="H31" s="53"/>
      <c r="I31" s="52"/>
    </row>
    <row r="32" spans="1:9" x14ac:dyDescent="0.2">
      <c r="B32" s="57" t="s">
        <v>14</v>
      </c>
      <c r="C32" s="59"/>
      <c r="D32" s="86">
        <f>+'Balance Tributario dic 2022'!I97+'Balance Tributario dic 2022'!I101+'Balance Tributario dic 2022'!I103-8775000-26198002</f>
        <v>10919655</v>
      </c>
      <c r="E32" s="86">
        <f>14416300-2326233</f>
        <v>12090067</v>
      </c>
      <c r="F32" s="59">
        <f t="shared" si="2"/>
        <v>-1170412</v>
      </c>
      <c r="G32" s="91">
        <f t="shared" si="1"/>
        <v>-9.6807734812387691E-2</v>
      </c>
      <c r="H32" s="53"/>
      <c r="I32" s="52"/>
    </row>
    <row r="33" spans="1:13" x14ac:dyDescent="0.2">
      <c r="B33" s="57" t="s">
        <v>221</v>
      </c>
      <c r="C33" s="59"/>
      <c r="D33" s="86">
        <v>8775000</v>
      </c>
      <c r="E33" s="86">
        <v>12872552</v>
      </c>
      <c r="F33" s="59"/>
      <c r="G33" s="91">
        <f t="shared" si="1"/>
        <v>-0.31831698951381204</v>
      </c>
      <c r="H33" s="53"/>
      <c r="I33" s="52"/>
    </row>
    <row r="34" spans="1:13" x14ac:dyDescent="0.2">
      <c r="B34" s="57" t="s">
        <v>258</v>
      </c>
      <c r="C34" s="59"/>
      <c r="D34" s="86">
        <v>26198002</v>
      </c>
      <c r="E34" s="86">
        <v>0</v>
      </c>
      <c r="F34" s="59"/>
      <c r="G34" s="91">
        <v>1</v>
      </c>
      <c r="H34" s="53"/>
      <c r="I34" s="52"/>
    </row>
    <row r="35" spans="1:13" ht="17.25" customHeight="1" thickBot="1" x14ac:dyDescent="0.25">
      <c r="B35" s="33" t="s">
        <v>267</v>
      </c>
      <c r="C35" s="15"/>
      <c r="D35" s="37">
        <f>SUM(D26:D34)</f>
        <v>173908176</v>
      </c>
      <c r="E35" s="37">
        <f>SUM(E26:E34)</f>
        <v>138272590</v>
      </c>
      <c r="F35" s="37">
        <f>SUM(F27:F33)</f>
        <v>-4227690</v>
      </c>
      <c r="G35" s="99">
        <f t="shared" si="1"/>
        <v>0.25771981272644129</v>
      </c>
      <c r="H35" s="53">
        <v>6</v>
      </c>
      <c r="I35" s="53">
        <v>14</v>
      </c>
    </row>
    <row r="36" spans="1:13" ht="13.5" thickTop="1" x14ac:dyDescent="0.2">
      <c r="B36" s="60"/>
      <c r="C36" s="89"/>
      <c r="D36" s="61"/>
      <c r="E36" s="89"/>
      <c r="F36" s="89"/>
      <c r="G36" s="91"/>
      <c r="H36" s="53"/>
    </row>
    <row r="37" spans="1:13" s="145" customFormat="1" ht="18" customHeight="1" thickBot="1" x14ac:dyDescent="0.25">
      <c r="B37" s="146" t="s">
        <v>270</v>
      </c>
      <c r="C37" s="147"/>
      <c r="D37" s="148">
        <f>+D23+D35</f>
        <v>212414520</v>
      </c>
      <c r="E37" s="148">
        <f>+E23+E35</f>
        <v>190303143</v>
      </c>
      <c r="F37" s="148">
        <f ca="1">+F23+F35</f>
        <v>-11241526</v>
      </c>
      <c r="G37" s="149">
        <f>(+D37/E37)-1</f>
        <v>0.11619028803954112</v>
      </c>
      <c r="H37" s="150"/>
      <c r="I37" s="150"/>
      <c r="J37" s="151"/>
      <c r="K37" s="151"/>
      <c r="L37" s="151"/>
      <c r="M37" s="151"/>
    </row>
    <row r="38" spans="1:13" ht="13.5" thickTop="1" x14ac:dyDescent="0.2">
      <c r="B38" s="60"/>
      <c r="C38" s="89"/>
      <c r="D38" s="89"/>
      <c r="E38" s="89"/>
      <c r="F38" s="89"/>
      <c r="G38" s="91"/>
      <c r="H38" s="53"/>
    </row>
    <row r="39" spans="1:13" ht="16.5" customHeight="1" thickBot="1" x14ac:dyDescent="0.25">
      <c r="B39" s="22" t="s">
        <v>25</v>
      </c>
      <c r="C39" s="92"/>
      <c r="D39" s="35" t="s">
        <v>21</v>
      </c>
      <c r="E39" s="35" t="s">
        <v>23</v>
      </c>
      <c r="F39" s="39"/>
      <c r="G39" s="91"/>
      <c r="H39" s="53"/>
    </row>
    <row r="40" spans="1:13" ht="12" customHeight="1" x14ac:dyDescent="0.25">
      <c r="B40" s="76"/>
      <c r="C40" s="40"/>
      <c r="D40" s="40"/>
      <c r="E40" s="41"/>
      <c r="F40" s="41"/>
      <c r="G40" s="91"/>
      <c r="H40" s="53"/>
    </row>
    <row r="41" spans="1:13" ht="14.25" customHeight="1" x14ac:dyDescent="0.25">
      <c r="B41" s="21" t="s">
        <v>165</v>
      </c>
      <c r="C41" s="40"/>
      <c r="D41" s="40"/>
      <c r="E41" s="41"/>
      <c r="F41" s="41"/>
      <c r="G41" s="91"/>
    </row>
    <row r="42" spans="1:13" x14ac:dyDescent="0.2">
      <c r="A42" s="6"/>
      <c r="B42" s="57" t="s">
        <v>50</v>
      </c>
      <c r="C42" s="59"/>
      <c r="D42" s="59">
        <f>+'Balance Tributario dic 2022'!H41+'Balance Tributario dic 2022'!H43+'Balance Tributario dic 2022'!H45+'Balance Tributario dic 2022'!H46</f>
        <v>68972208</v>
      </c>
      <c r="E42" s="59">
        <v>57774136</v>
      </c>
      <c r="F42" s="59">
        <f>+D42-E42</f>
        <v>11198072</v>
      </c>
      <c r="G42" s="91">
        <f t="shared" ref="G42:G48" si="3">(+D42/E42)-1</f>
        <v>0.1938250015543288</v>
      </c>
      <c r="H42" s="53">
        <v>9</v>
      </c>
      <c r="I42" s="53">
        <v>17</v>
      </c>
    </row>
    <row r="43" spans="1:13" x14ac:dyDescent="0.2">
      <c r="A43" s="6"/>
      <c r="B43" s="57" t="s">
        <v>162</v>
      </c>
      <c r="C43" s="59"/>
      <c r="D43" s="59">
        <f>+'Balance Tributario dic 2022'!H42</f>
        <v>206285</v>
      </c>
      <c r="E43" s="59">
        <v>157182</v>
      </c>
      <c r="F43" s="59">
        <f>+D43-E43</f>
        <v>49103</v>
      </c>
      <c r="G43" s="91">
        <f t="shared" si="3"/>
        <v>0.31239582140448663</v>
      </c>
      <c r="H43" s="53"/>
    </row>
    <row r="44" spans="1:13" x14ac:dyDescent="0.2">
      <c r="A44" s="6"/>
      <c r="B44" s="57" t="s">
        <v>202</v>
      </c>
      <c r="C44" s="59"/>
      <c r="D44" s="59">
        <f>+'Balance Tributario dic 2022'!H44</f>
        <v>3412739</v>
      </c>
      <c r="E44" s="59">
        <v>2962828</v>
      </c>
      <c r="F44" s="59"/>
      <c r="G44" s="91">
        <f t="shared" si="3"/>
        <v>0.15185187935310451</v>
      </c>
      <c r="H44" s="53">
        <v>4</v>
      </c>
      <c r="I44" s="53">
        <v>12</v>
      </c>
    </row>
    <row r="45" spans="1:13" x14ac:dyDescent="0.2">
      <c r="A45" s="6"/>
      <c r="B45" s="77" t="s">
        <v>156</v>
      </c>
      <c r="C45" s="57"/>
      <c r="D45" s="59">
        <f>+'Balance Tributario dic 2022'!H71</f>
        <v>2775000</v>
      </c>
      <c r="E45" s="59">
        <v>1075000</v>
      </c>
      <c r="F45" s="59">
        <f>+D45-E45</f>
        <v>1700000</v>
      </c>
      <c r="G45" s="91">
        <f>(+D45/E45)-1</f>
        <v>1.5813953488372094</v>
      </c>
      <c r="H45" s="53"/>
    </row>
    <row r="46" spans="1:13" x14ac:dyDescent="0.2">
      <c r="A46" s="6"/>
      <c r="B46" s="57" t="s">
        <v>216</v>
      </c>
      <c r="C46" s="59"/>
      <c r="D46" s="59">
        <f>+'Balance Tributario dic 2022'!H70</f>
        <v>10035594</v>
      </c>
      <c r="E46" s="59">
        <v>9446179</v>
      </c>
      <c r="F46" s="59">
        <f>+D46-E46</f>
        <v>589415</v>
      </c>
      <c r="G46" s="91">
        <f t="shared" si="3"/>
        <v>6.2397187264819021E-2</v>
      </c>
      <c r="H46" s="53"/>
    </row>
    <row r="47" spans="1:13" ht="12.75" customHeight="1" x14ac:dyDescent="0.2">
      <c r="B47" s="57" t="s">
        <v>217</v>
      </c>
      <c r="C47" s="59"/>
      <c r="D47" s="59">
        <v>0</v>
      </c>
      <c r="E47" s="59">
        <v>100000</v>
      </c>
      <c r="F47" s="59">
        <f>+D47-E47</f>
        <v>-100000</v>
      </c>
      <c r="G47" s="91">
        <f t="shared" si="3"/>
        <v>-1</v>
      </c>
      <c r="H47" s="53"/>
    </row>
    <row r="48" spans="1:13" ht="12.75" customHeight="1" thickBot="1" x14ac:dyDescent="0.25">
      <c r="B48" s="57"/>
      <c r="C48" s="59" t="s">
        <v>52</v>
      </c>
      <c r="D48" s="102">
        <f>SUM(D42:D47)</f>
        <v>85401826</v>
      </c>
      <c r="E48" s="102">
        <f>SUM(E42:E47)</f>
        <v>71515325</v>
      </c>
      <c r="F48" s="102">
        <f>SUM(F42:F47)</f>
        <v>13436590</v>
      </c>
      <c r="G48" s="99">
        <f t="shared" si="3"/>
        <v>0.19417517853690791</v>
      </c>
      <c r="H48" s="53"/>
    </row>
    <row r="49" spans="2:10" ht="12.75" customHeight="1" thickTop="1" x14ac:dyDescent="0.2">
      <c r="B49" s="57"/>
      <c r="C49" s="59"/>
      <c r="D49" s="59"/>
      <c r="E49" s="59"/>
      <c r="F49" s="59"/>
      <c r="G49" s="91"/>
      <c r="H49" s="53"/>
    </row>
    <row r="50" spans="2:10" ht="12.75" customHeight="1" x14ac:dyDescent="0.2">
      <c r="B50" s="96"/>
      <c r="C50" s="101"/>
      <c r="D50" s="101"/>
      <c r="E50" s="101"/>
      <c r="F50" s="101"/>
      <c r="G50" s="103"/>
      <c r="H50" s="118" t="s">
        <v>183</v>
      </c>
      <c r="I50" s="71"/>
    </row>
    <row r="51" spans="2:10" ht="12.75" customHeight="1" x14ac:dyDescent="0.2">
      <c r="B51" s="57"/>
      <c r="C51" s="59"/>
      <c r="D51" s="59"/>
      <c r="E51" s="59"/>
      <c r="F51" s="59"/>
      <c r="G51" s="58"/>
      <c r="H51" s="118"/>
      <c r="I51" s="71"/>
    </row>
    <row r="52" spans="2:10" ht="12.75" customHeight="1" x14ac:dyDescent="0.2">
      <c r="B52" s="57"/>
      <c r="C52" s="59"/>
      <c r="D52" s="59"/>
      <c r="E52" s="59"/>
      <c r="F52" s="59"/>
      <c r="G52" s="58"/>
      <c r="H52" s="118"/>
      <c r="I52" s="71"/>
    </row>
    <row r="53" spans="2:10" ht="12.75" customHeight="1" thickBot="1" x14ac:dyDescent="0.25">
      <c r="B53" s="21" t="s">
        <v>27</v>
      </c>
      <c r="C53" s="59"/>
      <c r="D53" s="35" t="s">
        <v>21</v>
      </c>
      <c r="E53" s="35" t="s">
        <v>23</v>
      </c>
      <c r="F53" s="59"/>
      <c r="G53" s="91"/>
      <c r="H53" s="53"/>
    </row>
    <row r="54" spans="2:10" ht="12.75" customHeight="1" x14ac:dyDescent="0.2">
      <c r="B54" s="57" t="s">
        <v>6</v>
      </c>
      <c r="C54" s="59"/>
      <c r="D54" s="59">
        <f>+'Balance Tributario dic 2022'!H47</f>
        <v>570580</v>
      </c>
      <c r="E54" s="59">
        <v>547660</v>
      </c>
      <c r="F54" s="59">
        <f>+D54-E54</f>
        <v>22920</v>
      </c>
      <c r="G54" s="91">
        <f t="shared" ref="G54:G59" si="4">(+D54/E54)-1</f>
        <v>4.1850783332724628E-2</v>
      </c>
      <c r="H54" s="53"/>
    </row>
    <row r="55" spans="2:10" ht="12.75" customHeight="1" x14ac:dyDescent="0.2">
      <c r="B55" s="57" t="s">
        <v>7</v>
      </c>
      <c r="C55" s="59"/>
      <c r="D55" s="59">
        <f>+'Balance Tributario dic 2022'!H48</f>
        <v>4613446</v>
      </c>
      <c r="E55" s="59">
        <v>2895102</v>
      </c>
      <c r="F55" s="59">
        <f>+D55-E55</f>
        <v>1718344</v>
      </c>
      <c r="G55" s="91">
        <f t="shared" si="4"/>
        <v>0.59353487372811053</v>
      </c>
      <c r="H55" s="53"/>
    </row>
    <row r="56" spans="2:10" ht="12.75" customHeight="1" x14ac:dyDescent="0.2">
      <c r="B56" s="57" t="s">
        <v>207</v>
      </c>
      <c r="C56" s="59"/>
      <c r="D56" s="59">
        <f>+'Balance Tributario dic 2022'!H49</f>
        <v>2995722</v>
      </c>
      <c r="E56" s="59">
        <v>5355344</v>
      </c>
      <c r="F56" s="59">
        <f>+D56-E56</f>
        <v>-2359622</v>
      </c>
      <c r="G56" s="91">
        <f t="shared" si="4"/>
        <v>-0.44061072453982419</v>
      </c>
      <c r="H56" s="53"/>
      <c r="J56" s="161"/>
    </row>
    <row r="57" spans="2:10" ht="12.75" customHeight="1" x14ac:dyDescent="0.2">
      <c r="B57" s="57" t="s">
        <v>68</v>
      </c>
      <c r="C57" s="59"/>
      <c r="D57" s="59">
        <f>+'Balance Tributario dic 2022'!H50</f>
        <v>2328627</v>
      </c>
      <c r="E57" s="59">
        <v>2340886</v>
      </c>
      <c r="F57" s="59">
        <f>+D57-E57</f>
        <v>-12259</v>
      </c>
      <c r="G57" s="91">
        <f t="shared" si="4"/>
        <v>-5.2369060261798772E-3</v>
      </c>
      <c r="H57" s="53"/>
    </row>
    <row r="58" spans="2:10" ht="12.75" customHeight="1" x14ac:dyDescent="0.2">
      <c r="B58" s="57" t="s">
        <v>8</v>
      </c>
      <c r="C58" s="59"/>
      <c r="D58" s="59">
        <f>+'Balance Tributario dic 2022'!H51</f>
        <v>1743290</v>
      </c>
      <c r="E58" s="59">
        <v>1650914</v>
      </c>
      <c r="F58" s="59">
        <f>+D58-E58</f>
        <v>92376</v>
      </c>
      <c r="G58" s="91">
        <f t="shared" si="4"/>
        <v>5.5954459166255743E-2</v>
      </c>
      <c r="H58" s="53"/>
    </row>
    <row r="59" spans="2:10" ht="14.25" customHeight="1" thickBot="1" x14ac:dyDescent="0.25">
      <c r="B59" s="57"/>
      <c r="C59" s="59" t="s">
        <v>52</v>
      </c>
      <c r="D59" s="102">
        <f>SUM(D54:D58)</f>
        <v>12251665</v>
      </c>
      <c r="E59" s="102">
        <f>SUM(E54:E58)</f>
        <v>12789906</v>
      </c>
      <c r="F59" s="102">
        <f>SUM(F54:F58)</f>
        <v>-538241</v>
      </c>
      <c r="G59" s="91">
        <f t="shared" si="4"/>
        <v>-4.208326472454138E-2</v>
      </c>
      <c r="H59" s="53"/>
    </row>
    <row r="60" spans="2:10" ht="14.25" customHeight="1" thickTop="1" x14ac:dyDescent="0.2">
      <c r="B60" s="57"/>
      <c r="C60" s="59"/>
      <c r="D60" s="59"/>
      <c r="E60" s="59"/>
      <c r="F60" s="59"/>
      <c r="G60" s="91"/>
      <c r="H60" s="53"/>
    </row>
    <row r="61" spans="2:10" ht="12.75" customHeight="1" thickBot="1" x14ac:dyDescent="0.25">
      <c r="B61" s="21" t="s">
        <v>25</v>
      </c>
      <c r="C61" s="59"/>
      <c r="D61" s="35" t="s">
        <v>21</v>
      </c>
      <c r="E61" s="35" t="s">
        <v>23</v>
      </c>
      <c r="F61" s="59"/>
      <c r="G61" s="91"/>
      <c r="H61" s="53"/>
    </row>
    <row r="62" spans="2:10" ht="12.75" customHeight="1" x14ac:dyDescent="0.2">
      <c r="B62" s="57" t="s">
        <v>135</v>
      </c>
      <c r="C62" s="59"/>
      <c r="D62" s="59">
        <f>+'Balance Tributario dic 2022'!H67</f>
        <v>3358669</v>
      </c>
      <c r="E62" s="59">
        <v>3124681</v>
      </c>
      <c r="F62" s="59">
        <f t="shared" ref="F62:F77" si="5">+D62-E62</f>
        <v>233988</v>
      </c>
      <c r="G62" s="91">
        <f t="shared" ref="G62:G78" si="6">(+D62/E62)-1</f>
        <v>7.4883804138726529E-2</v>
      </c>
      <c r="H62" s="53"/>
      <c r="I62" s="58"/>
    </row>
    <row r="63" spans="2:10" x14ac:dyDescent="0.2">
      <c r="B63" s="57" t="s">
        <v>28</v>
      </c>
      <c r="C63" s="59"/>
      <c r="D63" s="59">
        <f>+'Balance Tributario dic 2022'!H52-497215</f>
        <v>257450</v>
      </c>
      <c r="E63" s="59">
        <v>240730</v>
      </c>
      <c r="F63" s="59">
        <f t="shared" si="5"/>
        <v>16720</v>
      </c>
      <c r="G63" s="91">
        <f t="shared" si="6"/>
        <v>6.9455406471981007E-2</v>
      </c>
      <c r="H63" s="53"/>
      <c r="I63" s="58"/>
    </row>
    <row r="64" spans="2:10" x14ac:dyDescent="0.2">
      <c r="B64" s="57" t="s">
        <v>9</v>
      </c>
      <c r="C64" s="59"/>
      <c r="D64" s="59">
        <f>+'Balance Tributario dic 2022'!H53</f>
        <v>1004212</v>
      </c>
      <c r="E64" s="59">
        <v>1845640</v>
      </c>
      <c r="F64" s="59">
        <f t="shared" si="5"/>
        <v>-841428</v>
      </c>
      <c r="G64" s="91">
        <f t="shared" si="6"/>
        <v>-0.45590039227585011</v>
      </c>
      <c r="H64" s="53"/>
      <c r="I64" s="58"/>
    </row>
    <row r="65" spans="2:9" x14ac:dyDescent="0.2">
      <c r="B65" s="57" t="s">
        <v>236</v>
      </c>
      <c r="C65" s="59"/>
      <c r="D65" s="59">
        <f>+'Balance Tributario dic 2022'!H59-487454</f>
        <v>3128254</v>
      </c>
      <c r="E65" s="59">
        <f>3193272+84746</f>
        <v>3278018</v>
      </c>
      <c r="F65" s="59"/>
      <c r="G65" s="91">
        <v>1</v>
      </c>
      <c r="H65" s="53"/>
      <c r="I65" s="58"/>
    </row>
    <row r="66" spans="2:9" x14ac:dyDescent="0.2">
      <c r="B66" s="57" t="s">
        <v>29</v>
      </c>
      <c r="C66" s="59"/>
      <c r="D66" s="59">
        <f>+'Balance Tributario dic 2022'!H54</f>
        <v>3332448</v>
      </c>
      <c r="E66" s="59">
        <v>1834611</v>
      </c>
      <c r="F66" s="59">
        <f t="shared" si="5"/>
        <v>1497837</v>
      </c>
      <c r="G66" s="91">
        <f t="shared" si="6"/>
        <v>0.81643302040596066</v>
      </c>
      <c r="H66" s="53"/>
      <c r="I66" s="58"/>
    </row>
    <row r="67" spans="2:9" x14ac:dyDescent="0.2">
      <c r="B67" s="57" t="s">
        <v>30</v>
      </c>
      <c r="C67" s="59"/>
      <c r="D67" s="59">
        <v>497215</v>
      </c>
      <c r="E67" s="59">
        <v>395600</v>
      </c>
      <c r="F67" s="59">
        <f t="shared" si="5"/>
        <v>101615</v>
      </c>
      <c r="G67" s="91">
        <f t="shared" si="6"/>
        <v>0.25686299292214354</v>
      </c>
      <c r="H67" s="53"/>
      <c r="I67" s="58"/>
    </row>
    <row r="68" spans="2:9" x14ac:dyDescent="0.2">
      <c r="B68" s="57" t="s">
        <v>235</v>
      </c>
      <c r="C68" s="59"/>
      <c r="D68" s="59">
        <f>+'Balance Tributario dic 2022'!H81+'Balance Tributario dic 2022'!H82</f>
        <v>768980</v>
      </c>
      <c r="E68" s="59">
        <v>237294</v>
      </c>
      <c r="F68" s="59">
        <f t="shared" si="5"/>
        <v>531686</v>
      </c>
      <c r="G68" s="91">
        <f t="shared" si="6"/>
        <v>2.2406213389297664</v>
      </c>
      <c r="H68" s="53"/>
      <c r="I68" s="58"/>
    </row>
    <row r="69" spans="2:9" ht="12.75" customHeight="1" x14ac:dyDescent="0.2">
      <c r="B69" s="57" t="s">
        <v>31</v>
      </c>
      <c r="C69" s="59"/>
      <c r="D69" s="59">
        <f>+'Balance Tributario dic 2022'!H55</f>
        <v>1803700</v>
      </c>
      <c r="E69" s="59">
        <v>747508</v>
      </c>
      <c r="F69" s="59">
        <f t="shared" si="5"/>
        <v>1056192</v>
      </c>
      <c r="G69" s="91">
        <f t="shared" si="6"/>
        <v>1.4129507644065349</v>
      </c>
      <c r="H69" s="53"/>
      <c r="I69" s="58"/>
    </row>
    <row r="70" spans="2:9" ht="12.75" customHeight="1" x14ac:dyDescent="0.2">
      <c r="B70" s="57" t="s">
        <v>10</v>
      </c>
      <c r="C70" s="57"/>
      <c r="D70" s="59">
        <f>+'Balance Tributario dic 2022'!H56</f>
        <v>686540</v>
      </c>
      <c r="E70" s="59">
        <v>369850</v>
      </c>
      <c r="F70" s="59">
        <f t="shared" si="5"/>
        <v>316690</v>
      </c>
      <c r="G70" s="91">
        <f t="shared" si="6"/>
        <v>0.85626605380559684</v>
      </c>
      <c r="H70" s="53"/>
      <c r="I70" s="58"/>
    </row>
    <row r="71" spans="2:9" ht="12.75" customHeight="1" x14ac:dyDescent="0.2">
      <c r="B71" s="77" t="s">
        <v>32</v>
      </c>
      <c r="C71" s="57"/>
      <c r="D71" s="59">
        <v>0</v>
      </c>
      <c r="E71" s="59">
        <v>323760</v>
      </c>
      <c r="F71" s="59">
        <f t="shared" si="5"/>
        <v>-323760</v>
      </c>
      <c r="G71" s="91">
        <v>1</v>
      </c>
      <c r="H71" s="53"/>
      <c r="I71" s="58"/>
    </row>
    <row r="72" spans="2:9" x14ac:dyDescent="0.2">
      <c r="B72" s="77" t="s">
        <v>33</v>
      </c>
      <c r="C72" s="57"/>
      <c r="D72" s="59">
        <f>+'Balance Tributario dic 2022'!H57</f>
        <v>3816500</v>
      </c>
      <c r="E72" s="59">
        <v>2651000</v>
      </c>
      <c r="F72" s="59">
        <f t="shared" si="5"/>
        <v>1165500</v>
      </c>
      <c r="G72" s="91">
        <f t="shared" si="6"/>
        <v>0.43964541682383995</v>
      </c>
      <c r="H72" s="53"/>
      <c r="I72" s="58"/>
    </row>
    <row r="73" spans="2:9" x14ac:dyDescent="0.2">
      <c r="B73" s="77" t="s">
        <v>220</v>
      </c>
      <c r="C73" s="57"/>
      <c r="D73" s="59">
        <v>487454</v>
      </c>
      <c r="E73" s="59">
        <v>186433</v>
      </c>
      <c r="F73" s="59">
        <f t="shared" si="5"/>
        <v>301021</v>
      </c>
      <c r="G73" s="91">
        <f t="shared" si="6"/>
        <v>1.6146336753686312</v>
      </c>
      <c r="H73" s="53"/>
      <c r="I73" s="58"/>
    </row>
    <row r="74" spans="2:9" x14ac:dyDescent="0.2">
      <c r="B74" s="77" t="s">
        <v>11</v>
      </c>
      <c r="C74" s="57"/>
      <c r="D74" s="59">
        <f>+'Balance Tributario dic 2022'!H58</f>
        <v>258991</v>
      </c>
      <c r="E74" s="59">
        <v>322750</v>
      </c>
      <c r="F74" s="59">
        <f t="shared" si="5"/>
        <v>-63759</v>
      </c>
      <c r="G74" s="91">
        <f t="shared" si="6"/>
        <v>-0.19754918667699461</v>
      </c>
      <c r="H74" s="53"/>
      <c r="I74" s="58"/>
    </row>
    <row r="75" spans="2:9" x14ac:dyDescent="0.2">
      <c r="B75" s="77" t="s">
        <v>184</v>
      </c>
      <c r="C75" s="57"/>
      <c r="D75" s="59">
        <f>+'Balance Tributario dic 2022'!H60</f>
        <v>17106520</v>
      </c>
      <c r="E75" s="59">
        <v>14652506</v>
      </c>
      <c r="F75" s="59">
        <f t="shared" si="5"/>
        <v>2454014</v>
      </c>
      <c r="G75" s="91">
        <f t="shared" si="6"/>
        <v>0.16748083911380074</v>
      </c>
      <c r="H75" s="53"/>
      <c r="I75" s="58"/>
    </row>
    <row r="76" spans="2:9" x14ac:dyDescent="0.2">
      <c r="B76" s="77" t="s">
        <v>199</v>
      </c>
      <c r="C76" s="57"/>
      <c r="D76" s="59">
        <f>+'Balance Tributario dic 2022'!H74</f>
        <v>1772031</v>
      </c>
      <c r="E76" s="59">
        <v>1669318</v>
      </c>
      <c r="F76" s="59">
        <f t="shared" si="5"/>
        <v>102713</v>
      </c>
      <c r="G76" s="91">
        <f t="shared" si="6"/>
        <v>6.1529918206117751E-2</v>
      </c>
      <c r="H76" s="53"/>
      <c r="I76" s="58"/>
    </row>
    <row r="77" spans="2:9" x14ac:dyDescent="0.2">
      <c r="B77" s="77" t="s">
        <v>12</v>
      </c>
      <c r="C77" s="57"/>
      <c r="D77" s="59">
        <f>+'Balance Tributario dic 2022'!H69</f>
        <v>7390</v>
      </c>
      <c r="E77" s="59">
        <v>1187932</v>
      </c>
      <c r="F77" s="59">
        <f t="shared" si="5"/>
        <v>-1180542</v>
      </c>
      <c r="G77" s="91">
        <f t="shared" si="6"/>
        <v>-0.99377910520130786</v>
      </c>
      <c r="H77" s="53"/>
      <c r="I77" s="58"/>
    </row>
    <row r="78" spans="2:9" ht="15.75" customHeight="1" thickBot="1" x14ac:dyDescent="0.25">
      <c r="B78" s="77"/>
      <c r="C78" s="57" t="s">
        <v>52</v>
      </c>
      <c r="D78" s="102">
        <f>SUM(D62:D77)</f>
        <v>38286354</v>
      </c>
      <c r="E78" s="102">
        <f>SUM(E62:E77)</f>
        <v>33067631</v>
      </c>
      <c r="F78" s="102">
        <f>SUM(F62:F77)</f>
        <v>5368487</v>
      </c>
      <c r="G78" s="99">
        <f t="shared" si="6"/>
        <v>0.15781968173045113</v>
      </c>
      <c r="H78" s="53"/>
      <c r="I78" s="58"/>
    </row>
    <row r="79" spans="2:9" ht="13.5" thickTop="1" x14ac:dyDescent="0.2">
      <c r="B79" s="77"/>
      <c r="C79" s="57"/>
      <c r="D79" s="59"/>
      <c r="E79" s="59"/>
      <c r="F79" s="59"/>
      <c r="G79" s="91"/>
      <c r="H79" s="53"/>
      <c r="I79" s="58"/>
    </row>
    <row r="80" spans="2:9" ht="13.5" thickBot="1" x14ac:dyDescent="0.25">
      <c r="B80" s="78" t="s">
        <v>34</v>
      </c>
      <c r="C80" s="57"/>
      <c r="D80" s="35" t="s">
        <v>21</v>
      </c>
      <c r="E80" s="35" t="s">
        <v>23</v>
      </c>
      <c r="F80" s="89"/>
      <c r="G80" s="91"/>
      <c r="H80" s="53"/>
      <c r="I80" s="58"/>
    </row>
    <row r="81" spans="2:9" x14ac:dyDescent="0.2">
      <c r="B81" s="77" t="s">
        <v>173</v>
      </c>
      <c r="C81" s="57"/>
      <c r="D81" s="59">
        <f>+'Balance Tributario dic 2022'!H64-D99</f>
        <v>15033155</v>
      </c>
      <c r="E81" s="59">
        <v>19152960</v>
      </c>
      <c r="F81" s="59">
        <f t="shared" ref="F81:F84" si="7">+D81-E81</f>
        <v>-4119805</v>
      </c>
      <c r="G81" s="91">
        <f t="shared" ref="G81:G85" si="8">(+D81/E81)-1</f>
        <v>-0.21510017250597302</v>
      </c>
      <c r="H81" s="53"/>
      <c r="I81" s="58"/>
    </row>
    <row r="82" spans="2:9" ht="12.75" customHeight="1" x14ac:dyDescent="0.2">
      <c r="B82" s="77" t="s">
        <v>35</v>
      </c>
      <c r="C82" s="57"/>
      <c r="D82" s="59">
        <f>+'Balance Tributario dic 2022'!H61</f>
        <v>898383</v>
      </c>
      <c r="E82" s="59">
        <v>1331718</v>
      </c>
      <c r="F82" s="59">
        <f t="shared" si="7"/>
        <v>-433335</v>
      </c>
      <c r="G82" s="91">
        <f t="shared" si="8"/>
        <v>-0.32539546660779539</v>
      </c>
      <c r="H82" s="53"/>
      <c r="I82" s="58"/>
    </row>
    <row r="83" spans="2:9" ht="12.75" customHeight="1" x14ac:dyDescent="0.2">
      <c r="B83" s="77" t="s">
        <v>257</v>
      </c>
      <c r="C83" s="57"/>
      <c r="D83" s="59">
        <f>+'Balance Tributario dic 2022'!H62</f>
        <v>993181</v>
      </c>
      <c r="E83" s="59">
        <v>1550648</v>
      </c>
      <c r="F83" s="59">
        <f t="shared" si="7"/>
        <v>-557467</v>
      </c>
      <c r="G83" s="91">
        <f t="shared" si="8"/>
        <v>-0.35950583240039002</v>
      </c>
      <c r="H83" s="53"/>
      <c r="I83" s="58"/>
    </row>
    <row r="84" spans="2:9" ht="12.75" customHeight="1" x14ac:dyDescent="0.2">
      <c r="B84" s="77" t="s">
        <v>180</v>
      </c>
      <c r="C84" s="57"/>
      <c r="D84" s="59">
        <f>+'Balance Tributario dic 2022'!H63</f>
        <v>2046538</v>
      </c>
      <c r="E84" s="59">
        <v>3301834</v>
      </c>
      <c r="F84" s="59">
        <f t="shared" si="7"/>
        <v>-1255296</v>
      </c>
      <c r="G84" s="91">
        <f t="shared" si="8"/>
        <v>-0.38018143855808617</v>
      </c>
      <c r="H84" s="53"/>
      <c r="I84" s="58"/>
    </row>
    <row r="85" spans="2:9" ht="15.75" customHeight="1" thickBot="1" x14ac:dyDescent="0.25">
      <c r="B85" s="77"/>
      <c r="C85" s="57" t="s">
        <v>52</v>
      </c>
      <c r="D85" s="102">
        <f>SUM(D81:D84)</f>
        <v>18971257</v>
      </c>
      <c r="E85" s="102">
        <f>SUM(E81:E84)</f>
        <v>25337160</v>
      </c>
      <c r="F85" s="102">
        <f>SUM(F81:F84)</f>
        <v>-6365903</v>
      </c>
      <c r="G85" s="99">
        <f t="shared" si="8"/>
        <v>-0.25124769311161943</v>
      </c>
      <c r="H85" s="53">
        <v>10</v>
      </c>
      <c r="I85" s="58">
        <v>18</v>
      </c>
    </row>
    <row r="86" spans="2:9" ht="13.5" thickTop="1" x14ac:dyDescent="0.2">
      <c r="B86" s="77"/>
      <c r="C86" s="57"/>
      <c r="D86" s="59"/>
      <c r="E86" s="59"/>
      <c r="F86" s="57"/>
      <c r="G86" s="91"/>
      <c r="H86" s="53"/>
      <c r="I86" s="58"/>
    </row>
    <row r="87" spans="2:9" ht="15.75" customHeight="1" thickBot="1" x14ac:dyDescent="0.25">
      <c r="B87" s="78" t="s">
        <v>241</v>
      </c>
      <c r="C87" s="57"/>
      <c r="D87" s="35" t="s">
        <v>21</v>
      </c>
      <c r="E87" s="35" t="s">
        <v>23</v>
      </c>
      <c r="F87" s="59"/>
      <c r="G87" s="91"/>
      <c r="H87" s="53"/>
      <c r="I87" s="58"/>
    </row>
    <row r="88" spans="2:9" x14ac:dyDescent="0.2">
      <c r="B88" s="77" t="s">
        <v>62</v>
      </c>
      <c r="C88" s="57"/>
      <c r="D88" s="59">
        <f>'Balance Tributario dic 2022'!H78+'Balance Tributario dic 2022'!H80-2413947-77599</f>
        <v>2488369</v>
      </c>
      <c r="E88" s="59">
        <v>1719108</v>
      </c>
      <c r="F88" s="59">
        <f>+D88-E88</f>
        <v>769261</v>
      </c>
      <c r="G88" s="91">
        <f>(+D88/E88)-1</f>
        <v>0.44747683100770863</v>
      </c>
      <c r="H88" s="53"/>
      <c r="I88" s="58"/>
    </row>
    <row r="89" spans="2:9" ht="13.5" thickBot="1" x14ac:dyDescent="0.25">
      <c r="B89" s="77"/>
      <c r="C89" s="57" t="s">
        <v>52</v>
      </c>
      <c r="D89" s="102">
        <f>SUM(D88:D88)</f>
        <v>2488369</v>
      </c>
      <c r="E89" s="102">
        <f>SUM(E88)</f>
        <v>1719108</v>
      </c>
      <c r="F89" s="102">
        <f>SUM(F88:F88)</f>
        <v>769261</v>
      </c>
      <c r="G89" s="99">
        <f>(+D89/E89)-1</f>
        <v>0.44747683100770863</v>
      </c>
      <c r="H89" s="53"/>
      <c r="I89" s="58"/>
    </row>
    <row r="90" spans="2:9" ht="13.5" thickTop="1" x14ac:dyDescent="0.2">
      <c r="B90" s="77"/>
      <c r="C90" s="57"/>
      <c r="D90" s="59"/>
      <c r="E90" s="59"/>
      <c r="F90" s="57"/>
      <c r="G90" s="91"/>
      <c r="H90" s="53"/>
      <c r="I90" s="58"/>
    </row>
    <row r="91" spans="2:9" ht="17.25" customHeight="1" thickBot="1" x14ac:dyDescent="0.25">
      <c r="B91" s="78" t="s">
        <v>160</v>
      </c>
      <c r="C91" s="57"/>
      <c r="D91" s="35" t="s">
        <v>21</v>
      </c>
      <c r="E91" s="35" t="s">
        <v>23</v>
      </c>
      <c r="F91" s="59"/>
      <c r="G91" s="91"/>
      <c r="H91" s="53"/>
      <c r="I91" s="58"/>
    </row>
    <row r="92" spans="2:9" x14ac:dyDescent="0.2">
      <c r="B92" s="77" t="s">
        <v>36</v>
      </c>
      <c r="C92" s="57"/>
      <c r="D92" s="59">
        <f>+'Balance Tributario dic 2022'!H65-8650674</f>
        <v>12132139</v>
      </c>
      <c r="E92" s="59">
        <v>10377714</v>
      </c>
      <c r="F92" s="59">
        <f t="shared" ref="F92:F94" si="9">+D92-E92</f>
        <v>1754425</v>
      </c>
      <c r="G92" s="91">
        <f>(+D92/E92)-1</f>
        <v>0.16905698114247514</v>
      </c>
      <c r="H92" s="53">
        <v>11</v>
      </c>
      <c r="I92" s="58">
        <v>18</v>
      </c>
    </row>
    <row r="93" spans="2:9" x14ac:dyDescent="0.2">
      <c r="B93" s="77" t="s">
        <v>272</v>
      </c>
      <c r="C93" s="57"/>
      <c r="D93" s="59">
        <f>+'Balance Tributario dic 2022'!B98</f>
        <v>16361920</v>
      </c>
      <c r="E93" s="59">
        <v>17500000</v>
      </c>
      <c r="F93" s="59">
        <f t="shared" si="9"/>
        <v>-1138080</v>
      </c>
      <c r="G93" s="91">
        <f>(+D93/E93)-1</f>
        <v>-6.50331428571429E-2</v>
      </c>
      <c r="H93" s="53"/>
      <c r="I93" s="58"/>
    </row>
    <row r="94" spans="2:9" x14ac:dyDescent="0.2">
      <c r="B94" s="77" t="s">
        <v>143</v>
      </c>
      <c r="C94" s="57"/>
      <c r="D94" s="59">
        <v>1132160</v>
      </c>
      <c r="E94" s="59">
        <v>153450</v>
      </c>
      <c r="F94" s="59">
        <f t="shared" si="9"/>
        <v>978710</v>
      </c>
      <c r="G94" s="91">
        <f>(+D94/E94)-1</f>
        <v>6.3780384490061905</v>
      </c>
      <c r="H94" s="53"/>
      <c r="I94" s="58"/>
    </row>
    <row r="95" spans="2:9" ht="12.75" customHeight="1" x14ac:dyDescent="0.2">
      <c r="B95" s="57" t="s">
        <v>221</v>
      </c>
      <c r="C95" s="57"/>
      <c r="D95" s="59">
        <v>8650674</v>
      </c>
      <c r="E95" s="59">
        <v>9180000</v>
      </c>
      <c r="F95" s="59"/>
      <c r="G95" s="91">
        <f>(+D95/E95)-1</f>
        <v>-5.7660784313725455E-2</v>
      </c>
      <c r="H95" s="53"/>
    </row>
    <row r="96" spans="2:9" ht="14.25" customHeight="1" thickBot="1" x14ac:dyDescent="0.25">
      <c r="B96" s="77"/>
      <c r="C96" s="57" t="s">
        <v>52</v>
      </c>
      <c r="D96" s="102">
        <f>SUM(D92:D95)</f>
        <v>38276893</v>
      </c>
      <c r="E96" s="102">
        <f>SUM(E92:E95)</f>
        <v>37211164</v>
      </c>
      <c r="F96" s="102">
        <f>SUM(F92:F95)</f>
        <v>1595055</v>
      </c>
      <c r="G96" s="99">
        <f>(+D96/E96)-1</f>
        <v>2.8640033942501697E-2</v>
      </c>
      <c r="H96" s="53">
        <v>11</v>
      </c>
      <c r="I96" s="53">
        <v>18</v>
      </c>
    </row>
    <row r="97" spans="2:13" ht="14.25" customHeight="1" thickTop="1" x14ac:dyDescent="0.2">
      <c r="B97" s="77"/>
      <c r="C97" s="57"/>
      <c r="D97" s="59"/>
      <c r="E97" s="59"/>
      <c r="F97" s="59"/>
      <c r="G97" s="91"/>
      <c r="H97" s="53"/>
    </row>
    <row r="98" spans="2:13" ht="14.25" customHeight="1" thickBot="1" x14ac:dyDescent="0.25">
      <c r="B98" s="33" t="s">
        <v>276</v>
      </c>
      <c r="D98" s="35" t="s">
        <v>21</v>
      </c>
      <c r="E98" s="35" t="s">
        <v>23</v>
      </c>
      <c r="F98" s="58"/>
      <c r="G98" s="58"/>
      <c r="H98" s="53"/>
    </row>
    <row r="99" spans="2:13" ht="14.25" customHeight="1" x14ac:dyDescent="0.2">
      <c r="B99" s="57" t="s">
        <v>275</v>
      </c>
      <c r="D99" s="59">
        <v>43335206</v>
      </c>
      <c r="E99" s="100">
        <v>0</v>
      </c>
      <c r="G99" s="95">
        <v>1</v>
      </c>
      <c r="H99" s="53"/>
    </row>
    <row r="100" spans="2:13" ht="14.25" customHeight="1" thickBot="1" x14ac:dyDescent="0.25">
      <c r="B100" s="21" t="s">
        <v>277</v>
      </c>
      <c r="D100" s="49">
        <f>SUM(D99)</f>
        <v>43335206</v>
      </c>
      <c r="E100" s="102">
        <f>SUM(E99)</f>
        <v>0</v>
      </c>
      <c r="F100" s="143"/>
      <c r="G100" s="97">
        <v>1</v>
      </c>
      <c r="H100" s="53"/>
    </row>
    <row r="101" spans="2:13" ht="14.25" customHeight="1" thickTop="1" x14ac:dyDescent="0.2">
      <c r="B101" s="77"/>
      <c r="C101" s="57"/>
      <c r="D101" s="59"/>
      <c r="E101" s="59"/>
      <c r="F101" s="59"/>
      <c r="G101" s="91"/>
      <c r="H101" s="53"/>
    </row>
    <row r="102" spans="2:13" s="64" customFormat="1" ht="15.75" customHeight="1" thickBot="1" x14ac:dyDescent="0.3">
      <c r="B102" s="177" t="s">
        <v>38</v>
      </c>
      <c r="C102" s="67"/>
      <c r="D102" s="68">
        <f>+D48+D59+D78+D85+D89+D96+D100</f>
        <v>239011570</v>
      </c>
      <c r="E102" s="68">
        <f>+E48+E59+E78+E85+E89+E96+E100</f>
        <v>181640294</v>
      </c>
      <c r="F102" s="68" t="e">
        <f>+F48+F59+F78+F85+#REF!+F89+F96</f>
        <v>#REF!</v>
      </c>
      <c r="G102" s="167">
        <f>(+D102/E102)-1</f>
        <v>0.31585104128932984</v>
      </c>
      <c r="H102" s="40"/>
      <c r="I102" s="65"/>
      <c r="J102" s="162"/>
      <c r="K102" s="162"/>
      <c r="L102" s="162"/>
      <c r="M102" s="162"/>
    </row>
    <row r="103" spans="2:13" s="64" customFormat="1" ht="16.5" customHeight="1" thickTop="1" x14ac:dyDescent="0.25">
      <c r="B103" s="24"/>
      <c r="C103" s="105"/>
      <c r="D103" s="41"/>
      <c r="E103" s="41"/>
      <c r="F103" s="41"/>
      <c r="G103" s="106"/>
      <c r="H103" s="40"/>
      <c r="I103" s="65"/>
      <c r="J103" s="162"/>
      <c r="K103" s="162"/>
      <c r="L103" s="162"/>
      <c r="M103" s="162"/>
    </row>
    <row r="104" spans="2:13" s="64" customFormat="1" ht="16.5" customHeight="1" x14ac:dyDescent="0.25">
      <c r="B104" s="132"/>
      <c r="C104" s="133"/>
      <c r="D104" s="133"/>
      <c r="E104" s="133"/>
      <c r="F104" s="133"/>
      <c r="G104" s="134"/>
      <c r="H104" s="119"/>
      <c r="I104" s="117" t="s">
        <v>185</v>
      </c>
      <c r="J104" s="162"/>
      <c r="K104" s="162"/>
      <c r="L104" s="162"/>
      <c r="M104" s="162"/>
    </row>
    <row r="105" spans="2:13" s="152" customFormat="1" ht="19.5" customHeight="1" thickBot="1" x14ac:dyDescent="0.25">
      <c r="B105" s="153" t="s">
        <v>283</v>
      </c>
      <c r="C105" s="154"/>
      <c r="D105" s="155">
        <f>SUM(D37-D102)</f>
        <v>-26597050</v>
      </c>
      <c r="E105" s="155">
        <f>SUM(E37-E102)</f>
        <v>8662849</v>
      </c>
      <c r="F105" s="155" t="e">
        <f>SUM(#REF!-#REF!)</f>
        <v>#REF!</v>
      </c>
      <c r="G105" s="156">
        <f>(+D105/E105)-1</f>
        <v>-4.0702428265804933</v>
      </c>
      <c r="H105" s="157"/>
      <c r="I105" s="158"/>
      <c r="J105" s="163"/>
      <c r="K105" s="163"/>
      <c r="L105" s="163"/>
      <c r="M105" s="163"/>
    </row>
    <row r="106" spans="2:13" s="64" customFormat="1" ht="16.5" customHeight="1" thickTop="1" x14ac:dyDescent="0.25">
      <c r="B106" s="24"/>
      <c r="C106" s="105"/>
      <c r="D106" s="41"/>
      <c r="E106" s="41"/>
      <c r="F106" s="41"/>
      <c r="G106" s="106"/>
      <c r="H106" s="40"/>
      <c r="I106" s="65"/>
      <c r="J106" s="162"/>
      <c r="K106" s="162"/>
      <c r="L106" s="162"/>
      <c r="M106" s="162"/>
    </row>
    <row r="107" spans="2:13" x14ac:dyDescent="0.2">
      <c r="C107" s="58"/>
      <c r="D107" s="58"/>
      <c r="E107" s="58"/>
      <c r="F107" s="58"/>
      <c r="G107" s="58"/>
      <c r="H107" s="58"/>
      <c r="I107" s="58"/>
    </row>
    <row r="108" spans="2:13" ht="15" x14ac:dyDescent="0.25">
      <c r="B108" s="159" t="s">
        <v>280</v>
      </c>
      <c r="C108" s="107"/>
      <c r="D108" s="107"/>
      <c r="H108" s="58"/>
      <c r="I108" s="58"/>
    </row>
    <row r="109" spans="2:13" ht="18.75" customHeight="1" thickBot="1" x14ac:dyDescent="0.3">
      <c r="B109" s="24" t="s">
        <v>266</v>
      </c>
      <c r="D109" s="35" t="s">
        <v>21</v>
      </c>
      <c r="E109" s="35" t="s">
        <v>23</v>
      </c>
      <c r="H109" s="58"/>
      <c r="I109" s="58"/>
    </row>
    <row r="110" spans="2:13" x14ac:dyDescent="0.2">
      <c r="B110" s="57" t="s">
        <v>282</v>
      </c>
      <c r="C110" s="94"/>
      <c r="D110" s="86">
        <f>+'Balance Tributario dic 2022'!I96</f>
        <v>61433518</v>
      </c>
      <c r="E110" s="86">
        <v>55531990</v>
      </c>
      <c r="F110" s="59">
        <f>+D110-E110</f>
        <v>5901528</v>
      </c>
      <c r="G110" s="95">
        <f>(+D110/E110)-1</f>
        <v>0.10627258270413154</v>
      </c>
      <c r="H110" s="53">
        <v>8</v>
      </c>
      <c r="I110" s="53">
        <v>17</v>
      </c>
    </row>
    <row r="111" spans="2:13" x14ac:dyDescent="0.2">
      <c r="B111" s="57" t="s">
        <v>264</v>
      </c>
      <c r="C111" s="86"/>
      <c r="D111" s="86">
        <f>+'Balance Tributario dic 2022'!I102</f>
        <v>2182342</v>
      </c>
      <c r="E111" s="86">
        <v>2326233</v>
      </c>
      <c r="F111" s="86"/>
      <c r="G111" s="95">
        <f>(+D111/E111)-1</f>
        <v>-6.1855798623783653E-2</v>
      </c>
      <c r="H111" s="58"/>
      <c r="I111" s="58"/>
    </row>
    <row r="113" spans="1:13" ht="18" customHeight="1" thickBot="1" x14ac:dyDescent="0.3">
      <c r="B113" s="24" t="s">
        <v>24</v>
      </c>
      <c r="D113" s="68">
        <f>SUM(D110:D112)</f>
        <v>63615860</v>
      </c>
      <c r="E113" s="68">
        <f>SUM(E110:E112)</f>
        <v>57858223</v>
      </c>
      <c r="F113" s="143"/>
      <c r="G113" s="167">
        <f>(+D113/E113)-1</f>
        <v>9.9512855761228591E-2</v>
      </c>
      <c r="H113" s="58"/>
      <c r="I113" s="58"/>
    </row>
    <row r="114" spans="1:13" ht="15.75" thickTop="1" x14ac:dyDescent="0.25">
      <c r="B114" s="24"/>
      <c r="D114" s="41"/>
      <c r="H114" s="58"/>
      <c r="I114" s="58"/>
    </row>
    <row r="115" spans="1:13" ht="16.5" customHeight="1" thickBot="1" x14ac:dyDescent="0.25">
      <c r="B115" s="22" t="s">
        <v>154</v>
      </c>
      <c r="C115" s="89"/>
      <c r="D115" s="35" t="s">
        <v>21</v>
      </c>
      <c r="E115" s="35" t="s">
        <v>23</v>
      </c>
      <c r="F115" s="89"/>
      <c r="G115" s="91"/>
      <c r="H115" s="53"/>
    </row>
    <row r="116" spans="1:13" ht="15.75" customHeight="1" x14ac:dyDescent="0.2">
      <c r="B116" s="60" t="s">
        <v>265</v>
      </c>
      <c r="C116" s="89"/>
      <c r="D116" s="89">
        <f>+'Balance Tributario dic 2022'!H77</f>
        <v>12801</v>
      </c>
      <c r="E116" s="89">
        <v>47552</v>
      </c>
      <c r="F116" s="59"/>
      <c r="G116" s="91">
        <v>1</v>
      </c>
      <c r="H116" s="53"/>
    </row>
    <row r="117" spans="1:13" ht="15" customHeight="1" thickBot="1" x14ac:dyDescent="0.25">
      <c r="B117" s="60" t="s">
        <v>155</v>
      </c>
      <c r="C117" s="89"/>
      <c r="D117" s="38">
        <f>SUM(D116:D116)</f>
        <v>12801</v>
      </c>
      <c r="E117" s="38">
        <f>SUM(E116:E116)</f>
        <v>47552</v>
      </c>
      <c r="F117" s="38" t="e">
        <f>SUM(#REF!)</f>
        <v>#REF!</v>
      </c>
      <c r="G117" s="99">
        <f>(+D117/E117)-1</f>
        <v>-0.73079996635262456</v>
      </c>
      <c r="H117" s="53"/>
    </row>
    <row r="118" spans="1:13" ht="15" customHeight="1" thickTop="1" x14ac:dyDescent="0.2">
      <c r="B118" s="60"/>
      <c r="C118" s="89"/>
      <c r="D118" s="15"/>
      <c r="E118" s="15"/>
      <c r="F118" s="89"/>
      <c r="G118" s="91"/>
      <c r="H118" s="53"/>
    </row>
    <row r="119" spans="1:13" ht="15" customHeight="1" thickBot="1" x14ac:dyDescent="0.25">
      <c r="B119" s="22" t="s">
        <v>176</v>
      </c>
      <c r="C119" s="89"/>
      <c r="D119" s="35" t="s">
        <v>21</v>
      </c>
      <c r="E119" s="35" t="s">
        <v>23</v>
      </c>
      <c r="F119" s="89"/>
      <c r="G119" s="91"/>
      <c r="H119" s="53"/>
    </row>
    <row r="120" spans="1:13" ht="15" customHeight="1" thickBot="1" x14ac:dyDescent="0.25">
      <c r="B120" s="60" t="s">
        <v>177</v>
      </c>
      <c r="C120" s="89"/>
      <c r="D120" s="89">
        <f>+'Balance Tributario dic 2022'!H83</f>
        <v>10057924</v>
      </c>
      <c r="E120" s="89">
        <v>6088782</v>
      </c>
      <c r="F120" s="59">
        <f>+D120-E120</f>
        <v>3969142</v>
      </c>
      <c r="G120" s="168">
        <f>(+D120/E120)-1</f>
        <v>0.65187783041008851</v>
      </c>
      <c r="H120" s="53"/>
    </row>
    <row r="121" spans="1:13" ht="16.5" customHeight="1" thickTop="1" thickBot="1" x14ac:dyDescent="0.25">
      <c r="B121" s="60" t="s">
        <v>178</v>
      </c>
      <c r="C121" s="89"/>
      <c r="D121" s="38">
        <f>SUM(D120:D120)</f>
        <v>10057924</v>
      </c>
      <c r="E121" s="38">
        <f>SUM(E120:E120)</f>
        <v>6088782</v>
      </c>
      <c r="F121" s="38">
        <f>SUM(F120:F120)</f>
        <v>3969142</v>
      </c>
      <c r="G121" s="99">
        <f>(+D121/E121)-1</f>
        <v>0.65187783041008851</v>
      </c>
      <c r="H121" s="53"/>
    </row>
    <row r="122" spans="1:13" ht="15" customHeight="1" thickTop="1" x14ac:dyDescent="0.2">
      <c r="B122" s="60"/>
      <c r="C122" s="89"/>
      <c r="D122" s="15"/>
      <c r="E122" s="15"/>
      <c r="F122" s="89"/>
      <c r="G122" s="91"/>
      <c r="H122" s="53"/>
    </row>
    <row r="123" spans="1:13" ht="15" customHeight="1" thickBot="1" x14ac:dyDescent="0.3">
      <c r="B123" s="24" t="s">
        <v>278</v>
      </c>
      <c r="C123" s="89"/>
      <c r="D123" s="38">
        <f>+D117+D121</f>
        <v>10070725</v>
      </c>
      <c r="E123" s="38">
        <f>+E117+E121</f>
        <v>6136334</v>
      </c>
      <c r="F123" s="160"/>
      <c r="G123" s="99">
        <f>(+D123/E123)-1</f>
        <v>0.64116311139517501</v>
      </c>
      <c r="H123" s="53"/>
    </row>
    <row r="124" spans="1:13" ht="13.5" thickTop="1" x14ac:dyDescent="0.2">
      <c r="A124" s="6"/>
      <c r="B124" s="33"/>
      <c r="C124" s="89"/>
      <c r="D124" s="89"/>
      <c r="E124" s="89"/>
      <c r="F124" s="89"/>
      <c r="G124" s="91"/>
      <c r="H124" s="53"/>
    </row>
    <row r="125" spans="1:13" s="66" customFormat="1" ht="18" customHeight="1" thickBot="1" x14ac:dyDescent="0.3">
      <c r="B125" s="24" t="s">
        <v>281</v>
      </c>
      <c r="C125" s="41"/>
      <c r="D125" s="42">
        <f>+D113-D123</f>
        <v>53545135</v>
      </c>
      <c r="E125" s="42">
        <f>+E113-E123</f>
        <v>51721889</v>
      </c>
      <c r="F125" s="42" t="e">
        <f>+F102+F117+F121</f>
        <v>#REF!</v>
      </c>
      <c r="G125" s="82">
        <f>(+D125/E125)-1</f>
        <v>3.5250955354704905E-2</v>
      </c>
      <c r="H125" s="65"/>
      <c r="I125" s="65"/>
      <c r="J125" s="164"/>
      <c r="K125" s="164"/>
      <c r="L125" s="164"/>
      <c r="M125" s="164"/>
    </row>
    <row r="126" spans="1:13" s="66" customFormat="1" ht="18" customHeight="1" thickTop="1" x14ac:dyDescent="0.25">
      <c r="B126" s="24"/>
      <c r="C126" s="41"/>
      <c r="D126" s="41"/>
      <c r="E126" s="41"/>
      <c r="F126" s="41"/>
      <c r="G126" s="106"/>
      <c r="H126" s="65"/>
      <c r="I126" s="65"/>
      <c r="J126" s="164"/>
      <c r="K126" s="164"/>
      <c r="L126" s="164"/>
      <c r="M126" s="164"/>
    </row>
    <row r="127" spans="1:13" s="5" customFormat="1" ht="18.75" customHeight="1" thickBot="1" x14ac:dyDescent="0.3">
      <c r="A127" s="4"/>
      <c r="B127" s="24" t="s">
        <v>58</v>
      </c>
      <c r="C127" s="41"/>
      <c r="D127" s="42">
        <f>+D105+D125</f>
        <v>26948085</v>
      </c>
      <c r="E127" s="42">
        <f>+E105+E125</f>
        <v>60384738</v>
      </c>
      <c r="F127" s="42" t="e">
        <f ca="1">+F37-F125</f>
        <v>#REF!</v>
      </c>
      <c r="G127" s="82">
        <f>(+D127/E127)-1</f>
        <v>-0.55372688708196427</v>
      </c>
      <c r="H127" s="53">
        <v>6</v>
      </c>
      <c r="I127" s="53">
        <v>13</v>
      </c>
      <c r="J127" s="165"/>
      <c r="K127" s="165"/>
      <c r="L127" s="165"/>
      <c r="M127" s="165"/>
    </row>
    <row r="128" spans="1:13" ht="13.5" thickTop="1" x14ac:dyDescent="0.2">
      <c r="A128" s="6"/>
      <c r="B128" s="60"/>
      <c r="C128" s="89"/>
      <c r="D128" s="72">
        <v>0</v>
      </c>
      <c r="E128" s="89"/>
      <c r="F128" s="89"/>
      <c r="H128" s="52"/>
    </row>
    <row r="129" spans="1:11" x14ac:dyDescent="0.2">
      <c r="B129" s="60"/>
      <c r="C129" s="89"/>
      <c r="D129" s="89"/>
      <c r="E129" s="89"/>
      <c r="F129" s="89"/>
      <c r="H129" s="71"/>
    </row>
    <row r="130" spans="1:11" x14ac:dyDescent="0.2">
      <c r="B130" s="60"/>
      <c r="C130" s="89"/>
      <c r="E130" s="89"/>
      <c r="F130" s="89"/>
      <c r="H130" s="53"/>
      <c r="K130" s="166"/>
    </row>
    <row r="131" spans="1:11" x14ac:dyDescent="0.2">
      <c r="B131" s="60"/>
      <c r="C131" s="89"/>
      <c r="D131" s="89"/>
      <c r="E131" s="89"/>
      <c r="F131" s="89"/>
      <c r="H131" s="53"/>
      <c r="K131" s="166"/>
    </row>
    <row r="132" spans="1:11" x14ac:dyDescent="0.2">
      <c r="B132" s="60"/>
      <c r="C132" s="89"/>
      <c r="D132" s="89"/>
      <c r="E132" s="89"/>
      <c r="F132" s="89"/>
      <c r="H132" s="53"/>
      <c r="K132" s="166"/>
    </row>
    <row r="133" spans="1:11" ht="11.25" customHeight="1" x14ac:dyDescent="0.2">
      <c r="B133" s="60"/>
      <c r="C133" s="89"/>
      <c r="E133" s="89"/>
      <c r="F133" s="89"/>
      <c r="H133" s="53"/>
      <c r="K133" s="166"/>
    </row>
    <row r="134" spans="1:11" x14ac:dyDescent="0.2">
      <c r="A134" s="6"/>
      <c r="B134" s="60"/>
      <c r="C134" s="89"/>
      <c r="D134" s="89"/>
      <c r="E134" s="89"/>
      <c r="F134" s="89"/>
      <c r="H134" s="53"/>
      <c r="K134" s="166"/>
    </row>
    <row r="135" spans="1:11" ht="10.5" customHeight="1" x14ac:dyDescent="0.2">
      <c r="A135" s="6"/>
      <c r="B135" s="60"/>
      <c r="C135" s="89"/>
      <c r="D135" s="89"/>
      <c r="E135" s="89"/>
      <c r="F135" s="89"/>
      <c r="H135" s="53"/>
      <c r="I135" s="58"/>
    </row>
    <row r="136" spans="1:11" ht="10.5" customHeight="1" x14ac:dyDescent="0.2">
      <c r="A136" s="6"/>
      <c r="B136" s="60"/>
      <c r="C136" s="89"/>
      <c r="D136" s="89"/>
      <c r="E136" s="89"/>
      <c r="F136" s="89"/>
      <c r="H136" s="53"/>
      <c r="I136" s="58"/>
    </row>
    <row r="137" spans="1:11" x14ac:dyDescent="0.2">
      <c r="A137" s="7"/>
      <c r="B137" s="60"/>
      <c r="C137" s="89"/>
      <c r="D137" s="89"/>
      <c r="E137" s="89"/>
      <c r="F137" s="89"/>
      <c r="H137" s="53"/>
      <c r="I137" s="58"/>
    </row>
    <row r="138" spans="1:11" x14ac:dyDescent="0.2">
      <c r="B138" s="60"/>
      <c r="C138" s="89"/>
      <c r="D138" s="89"/>
      <c r="E138" s="89"/>
      <c r="F138" s="89"/>
      <c r="H138" s="53"/>
      <c r="I138" s="58"/>
    </row>
    <row r="139" spans="1:11" x14ac:dyDescent="0.2">
      <c r="B139" s="33"/>
      <c r="C139" s="89"/>
      <c r="D139" s="89"/>
      <c r="E139" s="15"/>
      <c r="F139" s="15"/>
      <c r="H139" s="53"/>
      <c r="I139" s="58"/>
    </row>
    <row r="140" spans="1:11" x14ac:dyDescent="0.2">
      <c r="B140" s="60"/>
      <c r="C140" s="89"/>
      <c r="D140" s="89"/>
      <c r="E140" s="89"/>
      <c r="F140" s="89"/>
      <c r="H140" s="53"/>
      <c r="I140" s="58"/>
    </row>
    <row r="141" spans="1:11" x14ac:dyDescent="0.2">
      <c r="B141" s="60"/>
      <c r="C141" s="89"/>
      <c r="D141" s="89"/>
      <c r="E141" s="89"/>
      <c r="F141" s="89"/>
      <c r="H141" s="53"/>
      <c r="I141" s="58"/>
    </row>
    <row r="142" spans="1:11" x14ac:dyDescent="0.2">
      <c r="B142" s="60"/>
      <c r="C142" s="89"/>
      <c r="D142" s="89"/>
      <c r="E142" s="89"/>
      <c r="F142" s="89"/>
      <c r="H142" s="53"/>
      <c r="I142" s="58"/>
    </row>
    <row r="143" spans="1:11" x14ac:dyDescent="0.2">
      <c r="B143" s="60"/>
      <c r="C143" s="89"/>
      <c r="D143" s="89"/>
      <c r="E143" s="89"/>
      <c r="F143" s="89"/>
      <c r="H143" s="53"/>
      <c r="I143" s="58"/>
    </row>
    <row r="144" spans="1:11" x14ac:dyDescent="0.2">
      <c r="B144" s="60"/>
      <c r="C144" s="89"/>
      <c r="D144" s="89"/>
      <c r="E144" s="89"/>
      <c r="F144" s="89"/>
      <c r="H144" s="53"/>
      <c r="I144" s="58"/>
    </row>
    <row r="145" spans="2:9" x14ac:dyDescent="0.2">
      <c r="B145" s="60"/>
      <c r="C145" s="89"/>
      <c r="D145" s="89"/>
      <c r="E145" s="89"/>
      <c r="F145" s="89"/>
      <c r="H145" s="53"/>
      <c r="I145" s="58"/>
    </row>
    <row r="146" spans="2:9" x14ac:dyDescent="0.2">
      <c r="B146" s="60"/>
      <c r="C146" s="89"/>
      <c r="D146" s="89"/>
      <c r="E146" s="89"/>
      <c r="F146" s="89"/>
      <c r="H146" s="53"/>
      <c r="I146" s="58"/>
    </row>
    <row r="147" spans="2:9" x14ac:dyDescent="0.2">
      <c r="B147" s="60"/>
      <c r="C147" s="89"/>
      <c r="D147" s="89"/>
      <c r="E147" s="89"/>
      <c r="F147" s="89"/>
      <c r="H147" s="53"/>
      <c r="I147" s="58"/>
    </row>
    <row r="148" spans="2:9" x14ac:dyDescent="0.2">
      <c r="I148" s="58"/>
    </row>
    <row r="149" spans="2:9" x14ac:dyDescent="0.2">
      <c r="I149" s="58"/>
    </row>
    <row r="150" spans="2:9" x14ac:dyDescent="0.2">
      <c r="I150" s="58"/>
    </row>
    <row r="152" spans="2:9" x14ac:dyDescent="0.2">
      <c r="B152" s="103"/>
      <c r="C152" s="107"/>
      <c r="D152" s="107"/>
      <c r="E152" s="107"/>
      <c r="F152" s="107"/>
      <c r="G152" s="108"/>
      <c r="H152" s="104"/>
      <c r="I152" s="136"/>
    </row>
    <row r="153" spans="2:9" x14ac:dyDescent="0.2">
      <c r="I153" s="116" t="s">
        <v>186</v>
      </c>
    </row>
    <row r="161" spans="3:9" x14ac:dyDescent="0.2">
      <c r="C161" s="58"/>
      <c r="D161" s="58"/>
      <c r="E161" s="58"/>
      <c r="F161" s="58"/>
      <c r="G161" s="58"/>
      <c r="H161" s="58"/>
      <c r="I161" s="58"/>
    </row>
    <row r="162" spans="3:9" x14ac:dyDescent="0.2">
      <c r="C162" s="58"/>
      <c r="D162" s="58"/>
      <c r="E162" s="58"/>
      <c r="F162" s="58"/>
      <c r="G162" s="58"/>
      <c r="H162" s="58"/>
      <c r="I162" s="58"/>
    </row>
  </sheetData>
  <mergeCells count="3">
    <mergeCell ref="B6:E6"/>
    <mergeCell ref="B5:E5"/>
    <mergeCell ref="F8:G8"/>
  </mergeCells>
  <phoneticPr fontId="60" type="noConversion"/>
  <pageMargins left="0.98425196850393704" right="0.19685039370078741" top="0.59055118110236227" bottom="0.59055118110236227" header="0" footer="0.19685039370078741"/>
  <pageSetup orientation="portrait" horizontalDpi="4294967295" verticalDpi="4294967295" r:id="rId1"/>
  <headerFooter alignWithMargins="0"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20"/>
  <sheetViews>
    <sheetView topLeftCell="A86" zoomScaleNormal="100" workbookViewId="0">
      <selection activeCell="A7" sqref="A7"/>
    </sheetView>
  </sheetViews>
  <sheetFormatPr baseColWidth="10" defaultRowHeight="16.5" x14ac:dyDescent="0.3"/>
  <cols>
    <col min="1" max="1" width="45.42578125" style="121" customWidth="1"/>
    <col min="2" max="2" width="13.7109375" style="121" customWidth="1"/>
    <col min="3" max="3" width="19.85546875" style="121" customWidth="1"/>
    <col min="4" max="9" width="13.7109375" style="121" customWidth="1"/>
    <col min="10" max="10" width="4" style="121" bestFit="1" customWidth="1"/>
    <col min="11" max="16384" width="11.42578125" style="121"/>
  </cols>
  <sheetData>
    <row r="1" spans="1:10" x14ac:dyDescent="0.3">
      <c r="A1" s="180" t="s">
        <v>169</v>
      </c>
      <c r="B1"/>
      <c r="C1"/>
      <c r="D1"/>
      <c r="E1"/>
      <c r="F1"/>
      <c r="G1"/>
      <c r="H1"/>
      <c r="I1"/>
      <c r="J1" s="120"/>
    </row>
    <row r="2" spans="1:10" x14ac:dyDescent="0.3">
      <c r="A2" s="180" t="s">
        <v>71</v>
      </c>
      <c r="B2"/>
      <c r="C2"/>
      <c r="D2"/>
      <c r="E2"/>
      <c r="F2"/>
      <c r="G2"/>
      <c r="H2"/>
      <c r="I2"/>
      <c r="J2" s="120"/>
    </row>
    <row r="3" spans="1:10" x14ac:dyDescent="0.3">
      <c r="A3" s="180" t="s">
        <v>0</v>
      </c>
      <c r="B3"/>
      <c r="C3"/>
      <c r="D3"/>
      <c r="E3"/>
      <c r="F3"/>
      <c r="G3"/>
      <c r="H3"/>
      <c r="I3"/>
      <c r="J3" s="120"/>
    </row>
    <row r="4" spans="1:10" x14ac:dyDescent="0.3">
      <c r="A4" s="180" t="s">
        <v>72</v>
      </c>
      <c r="B4"/>
      <c r="C4"/>
      <c r="D4"/>
      <c r="E4"/>
      <c r="F4"/>
      <c r="G4"/>
      <c r="H4"/>
      <c r="I4"/>
      <c r="J4" s="120"/>
    </row>
    <row r="5" spans="1:10" x14ac:dyDescent="0.3">
      <c r="A5" s="180" t="s">
        <v>2</v>
      </c>
      <c r="B5"/>
      <c r="C5"/>
      <c r="D5"/>
      <c r="E5"/>
      <c r="F5"/>
      <c r="G5"/>
      <c r="H5"/>
      <c r="I5"/>
      <c r="J5" s="120"/>
    </row>
    <row r="6" spans="1:10" x14ac:dyDescent="0.3">
      <c r="A6" s="180" t="s">
        <v>4</v>
      </c>
      <c r="B6" s="180"/>
      <c r="C6" s="180"/>
      <c r="D6" s="180"/>
      <c r="E6" s="180"/>
      <c r="F6" s="180"/>
      <c r="G6" s="180"/>
      <c r="H6" s="180" t="s">
        <v>3</v>
      </c>
      <c r="I6" s="180" t="s">
        <v>325</v>
      </c>
      <c r="J6" s="120"/>
    </row>
    <row r="7" spans="1:10" x14ac:dyDescent="0.3">
      <c r="A7"/>
      <c r="B7"/>
      <c r="C7"/>
      <c r="D7"/>
      <c r="E7"/>
      <c r="F7"/>
      <c r="G7"/>
      <c r="H7"/>
      <c r="I7"/>
    </row>
    <row r="8" spans="1:10" x14ac:dyDescent="0.3">
      <c r="A8" s="188" t="s">
        <v>1</v>
      </c>
      <c r="B8" s="188"/>
      <c r="C8" s="188"/>
      <c r="D8" s="188"/>
      <c r="E8" s="188"/>
      <c r="F8" s="188"/>
      <c r="G8" s="188"/>
      <c r="H8" s="188"/>
      <c r="I8" s="188"/>
      <c r="J8" s="120"/>
    </row>
    <row r="9" spans="1:10" x14ac:dyDescent="0.3">
      <c r="A9" s="190" t="s">
        <v>73</v>
      </c>
      <c r="B9" s="190"/>
      <c r="C9" s="190"/>
      <c r="D9" s="190"/>
      <c r="E9" s="190"/>
      <c r="F9" s="190"/>
      <c r="G9" s="190"/>
      <c r="H9" s="190"/>
      <c r="I9" s="190"/>
      <c r="J9" s="120"/>
    </row>
    <row r="10" spans="1:10" x14ac:dyDescent="0.3">
      <c r="A10" s="190" t="s">
        <v>249</v>
      </c>
      <c r="B10" s="190"/>
      <c r="C10" s="190"/>
      <c r="D10" s="190"/>
      <c r="E10" s="190"/>
      <c r="F10" s="190"/>
      <c r="G10" s="190"/>
      <c r="H10" s="190"/>
      <c r="I10" s="190"/>
      <c r="J10" s="120"/>
    </row>
    <row r="11" spans="1:10" x14ac:dyDescent="0.3">
      <c r="A11"/>
      <c r="B11"/>
      <c r="C11"/>
      <c r="D11"/>
      <c r="E11"/>
      <c r="F11"/>
      <c r="G11"/>
      <c r="H11"/>
      <c r="I11"/>
    </row>
    <row r="12" spans="1:10" x14ac:dyDescent="0.3">
      <c r="A12" s="181" t="s">
        <v>74</v>
      </c>
      <c r="B12" s="189" t="s">
        <v>75</v>
      </c>
      <c r="C12" s="189"/>
      <c r="D12" s="189" t="s">
        <v>76</v>
      </c>
      <c r="E12" s="189"/>
      <c r="F12" s="189" t="s">
        <v>77</v>
      </c>
      <c r="G12" s="189"/>
      <c r="H12" s="189" t="s">
        <v>78</v>
      </c>
      <c r="I12" s="189"/>
      <c r="J12" s="120"/>
    </row>
    <row r="13" spans="1:10" x14ac:dyDescent="0.3">
      <c r="A13" s="182"/>
      <c r="B13" s="183" t="s">
        <v>79</v>
      </c>
      <c r="C13" s="183" t="s">
        <v>80</v>
      </c>
      <c r="D13" s="183" t="s">
        <v>81</v>
      </c>
      <c r="E13" s="183" t="s">
        <v>82</v>
      </c>
      <c r="F13" s="183" t="s">
        <v>83</v>
      </c>
      <c r="G13" s="183" t="s">
        <v>84</v>
      </c>
      <c r="H13" s="183" t="s">
        <v>85</v>
      </c>
      <c r="I13" s="183" t="s">
        <v>86</v>
      </c>
      <c r="J13" s="120"/>
    </row>
    <row r="14" spans="1:10" x14ac:dyDescent="0.3">
      <c r="A14" s="182" t="s">
        <v>87</v>
      </c>
      <c r="B14" s="183">
        <v>5855640</v>
      </c>
      <c r="C14" s="183">
        <v>5855640</v>
      </c>
      <c r="D14" s="183">
        <v>0</v>
      </c>
      <c r="E14" s="183">
        <v>0</v>
      </c>
      <c r="F14" s="183">
        <v>0</v>
      </c>
      <c r="G14" s="183">
        <v>0</v>
      </c>
      <c r="H14" s="183">
        <v>0</v>
      </c>
      <c r="I14" s="183">
        <v>0</v>
      </c>
      <c r="J14" s="122">
        <v>14</v>
      </c>
    </row>
    <row r="15" spans="1:10" x14ac:dyDescent="0.3">
      <c r="A15" s="182" t="s">
        <v>131</v>
      </c>
      <c r="B15" s="183">
        <v>422213203</v>
      </c>
      <c r="C15" s="183">
        <v>391831678</v>
      </c>
      <c r="D15" s="183">
        <v>30381525</v>
      </c>
      <c r="E15" s="183">
        <v>0</v>
      </c>
      <c r="F15" s="183">
        <v>30381525</v>
      </c>
      <c r="G15" s="183">
        <v>0</v>
      </c>
      <c r="H15" s="183">
        <v>0</v>
      </c>
      <c r="I15" s="183">
        <v>0</v>
      </c>
      <c r="J15" s="122">
        <v>15</v>
      </c>
    </row>
    <row r="16" spans="1:10" x14ac:dyDescent="0.3">
      <c r="A16" s="182" t="s">
        <v>132</v>
      </c>
      <c r="B16" s="183">
        <v>194319961</v>
      </c>
      <c r="C16" s="183">
        <v>150049843</v>
      </c>
      <c r="D16" s="183">
        <v>44270118</v>
      </c>
      <c r="E16" s="183">
        <v>0</v>
      </c>
      <c r="F16" s="183">
        <v>44270118</v>
      </c>
      <c r="G16" s="183">
        <v>0</v>
      </c>
      <c r="H16" s="183">
        <v>0</v>
      </c>
      <c r="I16" s="183">
        <v>0</v>
      </c>
      <c r="J16" s="122">
        <v>16</v>
      </c>
    </row>
    <row r="17" spans="1:10" x14ac:dyDescent="0.3">
      <c r="A17" s="182" t="s">
        <v>163</v>
      </c>
      <c r="B17" s="183">
        <v>6372670</v>
      </c>
      <c r="C17" s="183">
        <v>6372670</v>
      </c>
      <c r="D17" s="183">
        <v>0</v>
      </c>
      <c r="E17" s="183">
        <v>0</v>
      </c>
      <c r="F17" s="183">
        <v>0</v>
      </c>
      <c r="G17" s="183">
        <v>0</v>
      </c>
      <c r="H17" s="183">
        <v>0</v>
      </c>
      <c r="I17" s="183">
        <v>0</v>
      </c>
      <c r="J17" s="122">
        <v>17</v>
      </c>
    </row>
    <row r="18" spans="1:10" x14ac:dyDescent="0.3">
      <c r="A18" s="182" t="s">
        <v>223</v>
      </c>
      <c r="B18" s="183">
        <v>224987672</v>
      </c>
      <c r="C18" s="183">
        <v>90906288</v>
      </c>
      <c r="D18" s="183">
        <v>134081384</v>
      </c>
      <c r="E18" s="183">
        <v>0</v>
      </c>
      <c r="F18" s="183">
        <v>134081384</v>
      </c>
      <c r="G18" s="183">
        <v>0</v>
      </c>
      <c r="H18" s="183">
        <v>0</v>
      </c>
      <c r="I18" s="183">
        <v>0</v>
      </c>
      <c r="J18" s="122">
        <v>18</v>
      </c>
    </row>
    <row r="19" spans="1:10" x14ac:dyDescent="0.3">
      <c r="A19" s="182" t="s">
        <v>242</v>
      </c>
      <c r="B19" s="183">
        <v>1430847</v>
      </c>
      <c r="C19" s="183">
        <v>757636</v>
      </c>
      <c r="D19" s="183">
        <v>673211</v>
      </c>
      <c r="E19" s="183">
        <v>0</v>
      </c>
      <c r="F19" s="183">
        <v>673211</v>
      </c>
      <c r="G19" s="183">
        <v>0</v>
      </c>
      <c r="H19" s="183">
        <v>0</v>
      </c>
      <c r="I19" s="183">
        <v>0</v>
      </c>
      <c r="J19" s="122">
        <v>19</v>
      </c>
    </row>
    <row r="20" spans="1:10" x14ac:dyDescent="0.3">
      <c r="A20" s="182" t="s">
        <v>225</v>
      </c>
      <c r="B20" s="183">
        <v>4286768</v>
      </c>
      <c r="C20" s="183">
        <v>3862557</v>
      </c>
      <c r="D20" s="183">
        <v>424211</v>
      </c>
      <c r="E20" s="183">
        <v>0</v>
      </c>
      <c r="F20" s="183">
        <v>424211</v>
      </c>
      <c r="G20" s="183">
        <v>0</v>
      </c>
      <c r="H20" s="183">
        <v>0</v>
      </c>
      <c r="I20" s="183">
        <v>0</v>
      </c>
      <c r="J20" s="122">
        <v>20</v>
      </c>
    </row>
    <row r="21" spans="1:10" x14ac:dyDescent="0.3">
      <c r="A21" s="182" t="s">
        <v>148</v>
      </c>
      <c r="B21" s="183">
        <v>10000</v>
      </c>
      <c r="C21" s="183">
        <v>10000</v>
      </c>
      <c r="D21" s="183">
        <v>0</v>
      </c>
      <c r="E21" s="183">
        <v>0</v>
      </c>
      <c r="F21" s="183">
        <v>0</v>
      </c>
      <c r="G21" s="183">
        <v>0</v>
      </c>
      <c r="H21" s="183">
        <v>0</v>
      </c>
      <c r="I21" s="183">
        <v>0</v>
      </c>
      <c r="J21" s="122">
        <v>21</v>
      </c>
    </row>
    <row r="22" spans="1:10" x14ac:dyDescent="0.3">
      <c r="A22" s="182" t="s">
        <v>200</v>
      </c>
      <c r="B22" s="183">
        <v>1602991</v>
      </c>
      <c r="C22" s="183">
        <v>1602991</v>
      </c>
      <c r="D22" s="183">
        <v>0</v>
      </c>
      <c r="E22" s="183">
        <v>0</v>
      </c>
      <c r="F22" s="183">
        <v>0</v>
      </c>
      <c r="G22" s="183">
        <v>0</v>
      </c>
      <c r="H22" s="183">
        <v>0</v>
      </c>
      <c r="I22" s="183">
        <v>0</v>
      </c>
      <c r="J22" s="122">
        <v>22</v>
      </c>
    </row>
    <row r="23" spans="1:10" x14ac:dyDescent="0.3">
      <c r="A23" s="182" t="s">
        <v>88</v>
      </c>
      <c r="B23" s="183">
        <v>900000</v>
      </c>
      <c r="C23" s="183">
        <v>0</v>
      </c>
      <c r="D23" s="183">
        <v>900000</v>
      </c>
      <c r="E23" s="183">
        <v>0</v>
      </c>
      <c r="F23" s="183">
        <v>900000</v>
      </c>
      <c r="G23" s="183">
        <v>0</v>
      </c>
      <c r="H23" s="183">
        <v>0</v>
      </c>
      <c r="I23" s="183">
        <v>0</v>
      </c>
      <c r="J23" s="122">
        <v>23</v>
      </c>
    </row>
    <row r="24" spans="1:10" x14ac:dyDescent="0.3">
      <c r="A24" s="182" t="s">
        <v>205</v>
      </c>
      <c r="B24" s="183">
        <v>1673400</v>
      </c>
      <c r="C24" s="183">
        <v>1232500</v>
      </c>
      <c r="D24" s="183">
        <v>440900</v>
      </c>
      <c r="E24" s="183">
        <v>0</v>
      </c>
      <c r="F24" s="183">
        <v>440900</v>
      </c>
      <c r="G24" s="183">
        <v>0</v>
      </c>
      <c r="H24" s="183">
        <v>0</v>
      </c>
      <c r="I24" s="183">
        <v>0</v>
      </c>
      <c r="J24" s="122">
        <v>24</v>
      </c>
    </row>
    <row r="25" spans="1:10" ht="16.5" hidden="1" customHeight="1" x14ac:dyDescent="0.3">
      <c r="A25" s="182" t="s">
        <v>213</v>
      </c>
      <c r="B25" s="183">
        <v>475000</v>
      </c>
      <c r="C25" s="183">
        <v>475000</v>
      </c>
      <c r="D25" s="183">
        <v>0</v>
      </c>
      <c r="E25" s="183">
        <v>0</v>
      </c>
      <c r="F25" s="183">
        <v>0</v>
      </c>
      <c r="G25" s="183">
        <v>0</v>
      </c>
      <c r="H25" s="183">
        <v>0</v>
      </c>
      <c r="I25" s="183">
        <v>0</v>
      </c>
      <c r="J25" s="122">
        <v>25</v>
      </c>
    </row>
    <row r="26" spans="1:10" x14ac:dyDescent="0.3">
      <c r="A26" s="182" t="s">
        <v>89</v>
      </c>
      <c r="B26" s="183">
        <v>393360</v>
      </c>
      <c r="C26" s="183">
        <v>393360</v>
      </c>
      <c r="D26" s="183">
        <v>0</v>
      </c>
      <c r="E26" s="183">
        <v>0</v>
      </c>
      <c r="F26" s="183">
        <v>0</v>
      </c>
      <c r="G26" s="183">
        <v>0</v>
      </c>
      <c r="H26" s="183">
        <v>0</v>
      </c>
      <c r="I26" s="183">
        <v>0</v>
      </c>
      <c r="J26" s="122">
        <v>26</v>
      </c>
    </row>
    <row r="27" spans="1:10" x14ac:dyDescent="0.3">
      <c r="A27" s="182" t="s">
        <v>179</v>
      </c>
      <c r="B27" s="183">
        <v>57165551</v>
      </c>
      <c r="C27" s="183">
        <v>0</v>
      </c>
      <c r="D27" s="183">
        <v>57165551</v>
      </c>
      <c r="E27" s="183">
        <v>0</v>
      </c>
      <c r="F27" s="183">
        <v>57165551</v>
      </c>
      <c r="G27" s="183">
        <v>0</v>
      </c>
      <c r="H27" s="183">
        <v>0</v>
      </c>
      <c r="I27" s="183">
        <v>0</v>
      </c>
      <c r="J27" s="122">
        <v>27</v>
      </c>
    </row>
    <row r="28" spans="1:10" x14ac:dyDescent="0.3">
      <c r="A28" s="182" t="s">
        <v>231</v>
      </c>
      <c r="B28" s="183">
        <v>4115467</v>
      </c>
      <c r="C28" s="183">
        <v>0</v>
      </c>
      <c r="D28" s="183">
        <v>4115467</v>
      </c>
      <c r="E28" s="183">
        <v>0</v>
      </c>
      <c r="F28" s="183">
        <v>4115467</v>
      </c>
      <c r="G28" s="183">
        <v>0</v>
      </c>
      <c r="H28" s="183">
        <v>0</v>
      </c>
      <c r="I28" s="183">
        <v>0</v>
      </c>
      <c r="J28" s="122">
        <v>28</v>
      </c>
    </row>
    <row r="29" spans="1:10" x14ac:dyDescent="0.3">
      <c r="A29" s="182" t="s">
        <v>226</v>
      </c>
      <c r="B29" s="183">
        <v>11387995</v>
      </c>
      <c r="C29" s="183">
        <v>0</v>
      </c>
      <c r="D29" s="183">
        <v>11387995</v>
      </c>
      <c r="E29" s="183">
        <v>0</v>
      </c>
      <c r="F29" s="183">
        <v>11387995</v>
      </c>
      <c r="G29" s="183">
        <v>0</v>
      </c>
      <c r="H29" s="183">
        <v>0</v>
      </c>
      <c r="I29" s="183">
        <v>0</v>
      </c>
      <c r="J29" s="122">
        <v>29</v>
      </c>
    </row>
    <row r="30" spans="1:10" x14ac:dyDescent="0.3">
      <c r="A30" s="182" t="s">
        <v>250</v>
      </c>
      <c r="B30" s="183">
        <v>70296513</v>
      </c>
      <c r="C30" s="183">
        <v>70296513</v>
      </c>
      <c r="D30" s="183">
        <v>0</v>
      </c>
      <c r="E30" s="183">
        <v>0</v>
      </c>
      <c r="F30" s="183">
        <v>0</v>
      </c>
      <c r="G30" s="183">
        <v>0</v>
      </c>
      <c r="H30" s="183">
        <v>0</v>
      </c>
      <c r="I30" s="183">
        <v>0</v>
      </c>
      <c r="J30" s="122">
        <v>30</v>
      </c>
    </row>
    <row r="31" spans="1:10" x14ac:dyDescent="0.3">
      <c r="A31" s="182" t="s">
        <v>175</v>
      </c>
      <c r="B31" s="183">
        <v>0</v>
      </c>
      <c r="C31" s="183">
        <v>45233129</v>
      </c>
      <c r="D31" s="183">
        <v>0</v>
      </c>
      <c r="E31" s="183">
        <v>45233129</v>
      </c>
      <c r="F31" s="183">
        <v>0</v>
      </c>
      <c r="G31" s="183">
        <v>45233129</v>
      </c>
      <c r="H31" s="183">
        <v>0</v>
      </c>
      <c r="I31" s="183">
        <v>0</v>
      </c>
      <c r="J31" s="122">
        <v>31</v>
      </c>
    </row>
    <row r="32" spans="1:10" x14ac:dyDescent="0.3">
      <c r="A32" s="182" t="s">
        <v>90</v>
      </c>
      <c r="B32" s="183">
        <v>8793527</v>
      </c>
      <c r="C32" s="183">
        <v>9598348</v>
      </c>
      <c r="D32" s="183">
        <v>0</v>
      </c>
      <c r="E32" s="183">
        <v>804821</v>
      </c>
      <c r="F32" s="183">
        <v>0</v>
      </c>
      <c r="G32" s="183">
        <v>804821</v>
      </c>
      <c r="H32" s="183">
        <v>0</v>
      </c>
      <c r="I32" s="183">
        <v>0</v>
      </c>
      <c r="J32" s="122">
        <v>32</v>
      </c>
    </row>
    <row r="33" spans="1:10" x14ac:dyDescent="0.3">
      <c r="A33" s="182" t="s">
        <v>149</v>
      </c>
      <c r="B33" s="183">
        <v>128496</v>
      </c>
      <c r="C33" s="183">
        <v>143660</v>
      </c>
      <c r="D33" s="183">
        <v>0</v>
      </c>
      <c r="E33" s="183">
        <v>15164</v>
      </c>
      <c r="F33" s="183">
        <v>0</v>
      </c>
      <c r="G33" s="183">
        <v>15164</v>
      </c>
      <c r="H33" s="183">
        <v>0</v>
      </c>
      <c r="I33" s="183">
        <v>0</v>
      </c>
      <c r="J33" s="122">
        <v>33</v>
      </c>
    </row>
    <row r="34" spans="1:10" x14ac:dyDescent="0.3">
      <c r="A34" s="182" t="s">
        <v>91</v>
      </c>
      <c r="B34" s="183">
        <v>2851026</v>
      </c>
      <c r="C34" s="183">
        <v>2868961</v>
      </c>
      <c r="D34" s="183">
        <v>0</v>
      </c>
      <c r="E34" s="183">
        <v>17935</v>
      </c>
      <c r="F34" s="183">
        <v>0</v>
      </c>
      <c r="G34" s="183">
        <v>17935</v>
      </c>
      <c r="H34" s="183">
        <v>0</v>
      </c>
      <c r="I34" s="183">
        <v>0</v>
      </c>
      <c r="J34" s="122">
        <v>34</v>
      </c>
    </row>
    <row r="35" spans="1:10" x14ac:dyDescent="0.3">
      <c r="A35" s="182" t="s">
        <v>92</v>
      </c>
      <c r="B35" s="183">
        <v>3760500</v>
      </c>
      <c r="C35" s="183">
        <v>3760500</v>
      </c>
      <c r="D35" s="183">
        <v>0</v>
      </c>
      <c r="E35" s="183">
        <v>0</v>
      </c>
      <c r="F35" s="183">
        <v>0</v>
      </c>
      <c r="G35" s="183">
        <v>0</v>
      </c>
      <c r="H35" s="183">
        <v>0</v>
      </c>
      <c r="I35" s="183">
        <v>0</v>
      </c>
      <c r="J35" s="122">
        <v>35</v>
      </c>
    </row>
    <row r="36" spans="1:10" x14ac:dyDescent="0.3">
      <c r="A36" s="182" t="s">
        <v>93</v>
      </c>
      <c r="B36" s="183">
        <v>23013700</v>
      </c>
      <c r="C36" s="183">
        <v>23043549</v>
      </c>
      <c r="D36" s="183">
        <v>0</v>
      </c>
      <c r="E36" s="183">
        <v>29849</v>
      </c>
      <c r="F36" s="183">
        <v>0</v>
      </c>
      <c r="G36" s="183">
        <v>29849</v>
      </c>
      <c r="H36" s="183">
        <v>0</v>
      </c>
      <c r="I36" s="183">
        <v>0</v>
      </c>
      <c r="J36" s="122">
        <v>36</v>
      </c>
    </row>
    <row r="37" spans="1:10" x14ac:dyDescent="0.3">
      <c r="A37" s="182" t="s">
        <v>94</v>
      </c>
      <c r="B37" s="183">
        <v>7555495</v>
      </c>
      <c r="C37" s="183">
        <v>7580495</v>
      </c>
      <c r="D37" s="183">
        <v>0</v>
      </c>
      <c r="E37" s="183">
        <v>25000</v>
      </c>
      <c r="F37" s="183">
        <v>0</v>
      </c>
      <c r="G37" s="183">
        <v>25000</v>
      </c>
      <c r="H37" s="183">
        <v>0</v>
      </c>
      <c r="I37" s="183">
        <v>0</v>
      </c>
      <c r="J37" s="122">
        <v>37</v>
      </c>
    </row>
    <row r="38" spans="1:10" x14ac:dyDescent="0.3">
      <c r="A38" s="182" t="s">
        <v>201</v>
      </c>
      <c r="B38" s="183">
        <v>0</v>
      </c>
      <c r="C38" s="183">
        <v>45493052</v>
      </c>
      <c r="D38" s="183">
        <v>0</v>
      </c>
      <c r="E38" s="183">
        <v>45493052</v>
      </c>
      <c r="F38" s="183">
        <v>0</v>
      </c>
      <c r="G38" s="183">
        <v>45493052</v>
      </c>
      <c r="H38" s="183">
        <v>0</v>
      </c>
      <c r="I38" s="183">
        <v>0</v>
      </c>
      <c r="J38" s="122">
        <v>38</v>
      </c>
    </row>
    <row r="39" spans="1:10" x14ac:dyDescent="0.3">
      <c r="A39" s="182" t="s">
        <v>95</v>
      </c>
      <c r="B39" s="183">
        <v>0</v>
      </c>
      <c r="C39" s="183">
        <v>165273327</v>
      </c>
      <c r="D39" s="183">
        <v>0</v>
      </c>
      <c r="E39" s="183">
        <v>165273327</v>
      </c>
      <c r="F39" s="183">
        <v>0</v>
      </c>
      <c r="G39" s="183">
        <v>165273327</v>
      </c>
      <c r="H39" s="183">
        <v>0</v>
      </c>
      <c r="I39" s="183">
        <v>0</v>
      </c>
      <c r="J39" s="122">
        <v>39</v>
      </c>
    </row>
    <row r="40" spans="1:10" x14ac:dyDescent="0.3">
      <c r="A40" s="182" t="s">
        <v>170</v>
      </c>
      <c r="B40" s="183">
        <v>60384738</v>
      </c>
      <c r="C40" s="183">
        <v>60384738</v>
      </c>
      <c r="D40" s="183">
        <v>0</v>
      </c>
      <c r="E40" s="183">
        <v>0</v>
      </c>
      <c r="F40" s="183">
        <v>0</v>
      </c>
      <c r="G40" s="183">
        <v>0</v>
      </c>
      <c r="H40" s="183">
        <v>0</v>
      </c>
      <c r="I40" s="183">
        <v>0</v>
      </c>
      <c r="J40" s="122">
        <v>40</v>
      </c>
    </row>
    <row r="41" spans="1:10" x14ac:dyDescent="0.3">
      <c r="A41" s="182" t="s">
        <v>96</v>
      </c>
      <c r="B41" s="183">
        <v>56525902</v>
      </c>
      <c r="C41" s="183">
        <v>463</v>
      </c>
      <c r="D41" s="183">
        <v>56525439</v>
      </c>
      <c r="E41" s="183">
        <v>0</v>
      </c>
      <c r="F41" s="183">
        <v>0</v>
      </c>
      <c r="G41" s="183">
        <v>0</v>
      </c>
      <c r="H41" s="183">
        <v>56525439</v>
      </c>
      <c r="I41" s="183">
        <v>0</v>
      </c>
      <c r="J41" s="122">
        <v>41</v>
      </c>
    </row>
    <row r="42" spans="1:10" x14ac:dyDescent="0.3">
      <c r="A42" s="182" t="s">
        <v>194</v>
      </c>
      <c r="B42" s="183">
        <v>256285</v>
      </c>
      <c r="C42" s="183">
        <v>50000</v>
      </c>
      <c r="D42" s="183">
        <v>206285</v>
      </c>
      <c r="E42" s="183">
        <v>0</v>
      </c>
      <c r="F42" s="183">
        <v>0</v>
      </c>
      <c r="G42" s="183">
        <v>0</v>
      </c>
      <c r="H42" s="183">
        <v>206285</v>
      </c>
      <c r="I42" s="183">
        <v>0</v>
      </c>
      <c r="J42" s="122">
        <v>42</v>
      </c>
    </row>
    <row r="43" spans="1:10" x14ac:dyDescent="0.3">
      <c r="A43" s="182" t="s">
        <v>97</v>
      </c>
      <c r="B43" s="183">
        <v>1669023</v>
      </c>
      <c r="C43" s="183">
        <v>1</v>
      </c>
      <c r="D43" s="183">
        <v>1669022</v>
      </c>
      <c r="E43" s="183">
        <v>0</v>
      </c>
      <c r="F43" s="183">
        <v>0</v>
      </c>
      <c r="G43" s="183">
        <v>0</v>
      </c>
      <c r="H43" s="183">
        <v>1669022</v>
      </c>
      <c r="I43" s="183">
        <v>0</v>
      </c>
      <c r="J43" s="122">
        <v>43</v>
      </c>
    </row>
    <row r="44" spans="1:10" x14ac:dyDescent="0.3">
      <c r="A44" s="182" t="s">
        <v>326</v>
      </c>
      <c r="B44" s="183">
        <v>3412739</v>
      </c>
      <c r="C44" s="183">
        <v>0</v>
      </c>
      <c r="D44" s="183">
        <v>3412739</v>
      </c>
      <c r="E44" s="183">
        <v>0</v>
      </c>
      <c r="F44" s="183">
        <v>0</v>
      </c>
      <c r="G44" s="183">
        <v>0</v>
      </c>
      <c r="H44" s="183">
        <v>3412739</v>
      </c>
      <c r="I44" s="183">
        <v>0</v>
      </c>
      <c r="J44" s="122">
        <v>44</v>
      </c>
    </row>
    <row r="45" spans="1:10" x14ac:dyDescent="0.3">
      <c r="A45" s="182" t="s">
        <v>222</v>
      </c>
      <c r="B45" s="183">
        <v>1969893</v>
      </c>
      <c r="C45" s="183">
        <v>0</v>
      </c>
      <c r="D45" s="183">
        <v>1969893</v>
      </c>
      <c r="E45" s="183">
        <v>0</v>
      </c>
      <c r="F45" s="183">
        <v>0</v>
      </c>
      <c r="G45" s="183">
        <v>0</v>
      </c>
      <c r="H45" s="183">
        <v>1969893</v>
      </c>
      <c r="I45" s="183">
        <v>0</v>
      </c>
      <c r="J45" s="122">
        <v>45</v>
      </c>
    </row>
    <row r="46" spans="1:10" x14ac:dyDescent="0.3">
      <c r="A46" s="182" t="s">
        <v>206</v>
      </c>
      <c r="B46" s="183">
        <v>8807855</v>
      </c>
      <c r="C46" s="183">
        <v>1</v>
      </c>
      <c r="D46" s="183">
        <v>8807854</v>
      </c>
      <c r="E46" s="183">
        <v>0</v>
      </c>
      <c r="F46" s="183">
        <v>0</v>
      </c>
      <c r="G46" s="183">
        <v>0</v>
      </c>
      <c r="H46" s="183">
        <v>8807854</v>
      </c>
      <c r="I46" s="183">
        <v>0</v>
      </c>
      <c r="J46" s="122">
        <v>46</v>
      </c>
    </row>
    <row r="47" spans="1:10" x14ac:dyDescent="0.3">
      <c r="A47" s="182" t="s">
        <v>98</v>
      </c>
      <c r="B47" s="183">
        <v>570580</v>
      </c>
      <c r="C47" s="183">
        <v>0</v>
      </c>
      <c r="D47" s="183">
        <v>570580</v>
      </c>
      <c r="E47" s="183">
        <v>0</v>
      </c>
      <c r="F47" s="183">
        <v>0</v>
      </c>
      <c r="G47" s="183">
        <v>0</v>
      </c>
      <c r="H47" s="183">
        <v>570580</v>
      </c>
      <c r="I47" s="183">
        <v>0</v>
      </c>
      <c r="J47" s="122">
        <v>47</v>
      </c>
    </row>
    <row r="48" spans="1:10" x14ac:dyDescent="0.3">
      <c r="A48" s="182" t="s">
        <v>99</v>
      </c>
      <c r="B48" s="183">
        <v>4613446</v>
      </c>
      <c r="C48" s="183">
        <v>0</v>
      </c>
      <c r="D48" s="183">
        <v>4613446</v>
      </c>
      <c r="E48" s="183">
        <v>0</v>
      </c>
      <c r="F48" s="183">
        <v>0</v>
      </c>
      <c r="G48" s="183">
        <v>0</v>
      </c>
      <c r="H48" s="183">
        <v>4613446</v>
      </c>
      <c r="I48" s="183">
        <v>0</v>
      </c>
      <c r="J48" s="122">
        <v>48</v>
      </c>
    </row>
    <row r="49" spans="1:10" x14ac:dyDescent="0.3">
      <c r="A49" s="182" t="s">
        <v>254</v>
      </c>
      <c r="B49" s="183">
        <v>2995722</v>
      </c>
      <c r="C49" s="183">
        <v>0</v>
      </c>
      <c r="D49" s="183">
        <v>2995722</v>
      </c>
      <c r="E49" s="183">
        <v>0</v>
      </c>
      <c r="F49" s="183">
        <v>0</v>
      </c>
      <c r="G49" s="183">
        <v>0</v>
      </c>
      <c r="H49" s="183">
        <v>2995722</v>
      </c>
      <c r="I49" s="183">
        <v>0</v>
      </c>
      <c r="J49" s="122">
        <v>49</v>
      </c>
    </row>
    <row r="50" spans="1:10" x14ac:dyDescent="0.3">
      <c r="A50" s="182" t="s">
        <v>100</v>
      </c>
      <c r="B50" s="183">
        <v>2328627</v>
      </c>
      <c r="C50" s="183">
        <v>0</v>
      </c>
      <c r="D50" s="183">
        <v>2328627</v>
      </c>
      <c r="E50" s="183">
        <v>0</v>
      </c>
      <c r="F50" s="183">
        <v>0</v>
      </c>
      <c r="G50" s="183">
        <v>0</v>
      </c>
      <c r="H50" s="183">
        <v>2328627</v>
      </c>
      <c r="I50" s="183">
        <v>0</v>
      </c>
      <c r="J50" s="122">
        <v>50</v>
      </c>
    </row>
    <row r="51" spans="1:10" x14ac:dyDescent="0.3">
      <c r="A51" s="182" t="s">
        <v>101</v>
      </c>
      <c r="B51" s="183">
        <v>1743290</v>
      </c>
      <c r="C51" s="183">
        <v>0</v>
      </c>
      <c r="D51" s="183">
        <v>1743290</v>
      </c>
      <c r="E51" s="183">
        <v>0</v>
      </c>
      <c r="F51" s="183">
        <v>0</v>
      </c>
      <c r="G51" s="183">
        <v>0</v>
      </c>
      <c r="H51" s="183">
        <v>1743290</v>
      </c>
      <c r="I51" s="183">
        <v>0</v>
      </c>
      <c r="J51" s="122">
        <v>51</v>
      </c>
    </row>
    <row r="52" spans="1:10" x14ac:dyDescent="0.3">
      <c r="A52" s="182" t="s">
        <v>102</v>
      </c>
      <c r="B52" s="183">
        <v>754665</v>
      </c>
      <c r="C52" s="183">
        <v>0</v>
      </c>
      <c r="D52" s="183">
        <v>754665</v>
      </c>
      <c r="E52" s="183">
        <v>0</v>
      </c>
      <c r="F52" s="183">
        <v>0</v>
      </c>
      <c r="G52" s="183">
        <v>0</v>
      </c>
      <c r="H52" s="183">
        <v>754665</v>
      </c>
      <c r="I52" s="183">
        <v>0</v>
      </c>
      <c r="J52" s="122">
        <v>52</v>
      </c>
    </row>
    <row r="53" spans="1:10" x14ac:dyDescent="0.3">
      <c r="A53" s="182" t="s">
        <v>103</v>
      </c>
      <c r="B53" s="183">
        <v>1004212</v>
      </c>
      <c r="C53" s="183">
        <v>0</v>
      </c>
      <c r="D53" s="183">
        <v>1004212</v>
      </c>
      <c r="E53" s="183">
        <v>0</v>
      </c>
      <c r="F53" s="183">
        <v>0</v>
      </c>
      <c r="G53" s="183">
        <v>0</v>
      </c>
      <c r="H53" s="183">
        <v>1004212</v>
      </c>
      <c r="I53" s="183">
        <v>0</v>
      </c>
      <c r="J53" s="122">
        <v>53</v>
      </c>
    </row>
    <row r="54" spans="1:10" x14ac:dyDescent="0.3">
      <c r="A54" s="182" t="s">
        <v>104</v>
      </c>
      <c r="B54" s="183">
        <v>3332448</v>
      </c>
      <c r="C54" s="183">
        <v>0</v>
      </c>
      <c r="D54" s="183">
        <v>3332448</v>
      </c>
      <c r="E54" s="183">
        <v>0</v>
      </c>
      <c r="F54" s="183">
        <v>0</v>
      </c>
      <c r="G54" s="183">
        <v>0</v>
      </c>
      <c r="H54" s="183">
        <v>3332448</v>
      </c>
      <c r="I54" s="183">
        <v>0</v>
      </c>
      <c r="J54" s="122">
        <v>54</v>
      </c>
    </row>
    <row r="55" spans="1:10" x14ac:dyDescent="0.3">
      <c r="A55" s="182" t="s">
        <v>105</v>
      </c>
      <c r="B55" s="183">
        <v>1803700</v>
      </c>
      <c r="C55" s="183">
        <v>0</v>
      </c>
      <c r="D55" s="183">
        <v>1803700</v>
      </c>
      <c r="E55" s="183">
        <v>0</v>
      </c>
      <c r="F55" s="183">
        <v>0</v>
      </c>
      <c r="G55" s="183">
        <v>0</v>
      </c>
      <c r="H55" s="183">
        <v>1803700</v>
      </c>
      <c r="I55" s="183">
        <v>0</v>
      </c>
      <c r="J55" s="122">
        <v>55</v>
      </c>
    </row>
    <row r="56" spans="1:10" x14ac:dyDescent="0.3">
      <c r="A56" s="182" t="s">
        <v>106</v>
      </c>
      <c r="B56" s="183">
        <v>686540</v>
      </c>
      <c r="C56" s="183">
        <v>0</v>
      </c>
      <c r="D56" s="183">
        <v>686540</v>
      </c>
      <c r="E56" s="183">
        <v>0</v>
      </c>
      <c r="F56" s="183">
        <v>0</v>
      </c>
      <c r="G56" s="183">
        <v>0</v>
      </c>
      <c r="H56" s="183">
        <v>686540</v>
      </c>
      <c r="I56" s="183">
        <v>0</v>
      </c>
      <c r="J56" s="122">
        <v>56</v>
      </c>
    </row>
    <row r="57" spans="1:10" x14ac:dyDescent="0.3">
      <c r="A57" s="182" t="s">
        <v>107</v>
      </c>
      <c r="B57" s="183">
        <v>3816500</v>
      </c>
      <c r="C57" s="183">
        <v>0</v>
      </c>
      <c r="D57" s="183">
        <v>3816500</v>
      </c>
      <c r="E57" s="183">
        <v>0</v>
      </c>
      <c r="F57" s="183">
        <v>0</v>
      </c>
      <c r="G57" s="183">
        <v>0</v>
      </c>
      <c r="H57" s="183">
        <v>3816500</v>
      </c>
      <c r="I57" s="183">
        <v>0</v>
      </c>
      <c r="J57" s="122">
        <v>57</v>
      </c>
    </row>
    <row r="58" spans="1:10" x14ac:dyDescent="0.3">
      <c r="A58" s="182" t="s">
        <v>108</v>
      </c>
      <c r="B58" s="183">
        <v>258991</v>
      </c>
      <c r="C58" s="183">
        <v>0</v>
      </c>
      <c r="D58" s="183">
        <v>258991</v>
      </c>
      <c r="E58" s="183">
        <v>0</v>
      </c>
      <c r="F58" s="183">
        <v>0</v>
      </c>
      <c r="G58" s="183">
        <v>0</v>
      </c>
      <c r="H58" s="183">
        <v>258991</v>
      </c>
      <c r="I58" s="183">
        <v>0</v>
      </c>
      <c r="J58" s="122">
        <v>58</v>
      </c>
    </row>
    <row r="59" spans="1:10" x14ac:dyDescent="0.3">
      <c r="A59" s="182" t="s">
        <v>232</v>
      </c>
      <c r="B59" s="183">
        <v>3615708</v>
      </c>
      <c r="C59" s="183">
        <v>0</v>
      </c>
      <c r="D59" s="183">
        <v>3615708</v>
      </c>
      <c r="E59" s="183">
        <v>0</v>
      </c>
      <c r="F59" s="183">
        <v>0</v>
      </c>
      <c r="G59" s="183">
        <v>0</v>
      </c>
      <c r="H59" s="183">
        <v>3615708</v>
      </c>
      <c r="I59" s="183">
        <v>0</v>
      </c>
      <c r="J59" s="122">
        <v>59</v>
      </c>
    </row>
    <row r="60" spans="1:10" x14ac:dyDescent="0.3">
      <c r="A60" s="182" t="s">
        <v>181</v>
      </c>
      <c r="B60" s="183">
        <v>17106520</v>
      </c>
      <c r="C60" s="183">
        <v>0</v>
      </c>
      <c r="D60" s="183">
        <v>17106520</v>
      </c>
      <c r="E60" s="183">
        <v>0</v>
      </c>
      <c r="F60" s="183">
        <v>0</v>
      </c>
      <c r="G60" s="183">
        <v>0</v>
      </c>
      <c r="H60" s="183">
        <v>17106520</v>
      </c>
      <c r="I60" s="183">
        <v>0</v>
      </c>
      <c r="J60" s="122">
        <v>60</v>
      </c>
    </row>
    <row r="61" spans="1:10" x14ac:dyDescent="0.3">
      <c r="A61" s="182" t="s">
        <v>109</v>
      </c>
      <c r="B61" s="183">
        <v>898383</v>
      </c>
      <c r="C61" s="183">
        <v>0</v>
      </c>
      <c r="D61" s="183">
        <v>898383</v>
      </c>
      <c r="E61" s="183">
        <v>0</v>
      </c>
      <c r="F61" s="183">
        <v>0</v>
      </c>
      <c r="G61" s="183">
        <v>0</v>
      </c>
      <c r="H61" s="183">
        <v>898383</v>
      </c>
      <c r="I61" s="183">
        <v>0</v>
      </c>
      <c r="J61" s="122">
        <v>61</v>
      </c>
    </row>
    <row r="62" spans="1:10" x14ac:dyDescent="0.3">
      <c r="A62" s="182" t="s">
        <v>193</v>
      </c>
      <c r="B62" s="183">
        <v>993181</v>
      </c>
      <c r="C62" s="183">
        <v>0</v>
      </c>
      <c r="D62" s="183">
        <v>993181</v>
      </c>
      <c r="E62" s="183">
        <v>0</v>
      </c>
      <c r="F62" s="183">
        <v>0</v>
      </c>
      <c r="G62" s="183">
        <v>0</v>
      </c>
      <c r="H62" s="183">
        <v>993181</v>
      </c>
      <c r="I62" s="183">
        <v>0</v>
      </c>
      <c r="J62" s="122">
        <v>62</v>
      </c>
    </row>
    <row r="63" spans="1:10" x14ac:dyDescent="0.3">
      <c r="A63" s="182" t="s">
        <v>110</v>
      </c>
      <c r="B63" s="183">
        <v>2046538</v>
      </c>
      <c r="C63" s="183">
        <v>0</v>
      </c>
      <c r="D63" s="183">
        <v>2046538</v>
      </c>
      <c r="E63" s="183">
        <v>0</v>
      </c>
      <c r="F63" s="183">
        <v>0</v>
      </c>
      <c r="G63" s="183">
        <v>0</v>
      </c>
      <c r="H63" s="183">
        <v>2046538</v>
      </c>
      <c r="I63" s="183">
        <v>0</v>
      </c>
      <c r="J63" s="122">
        <v>63</v>
      </c>
    </row>
    <row r="64" spans="1:10" x14ac:dyDescent="0.3">
      <c r="A64" s="182" t="s">
        <v>171</v>
      </c>
      <c r="B64" s="183">
        <v>58368361</v>
      </c>
      <c r="C64" s="183">
        <v>0</v>
      </c>
      <c r="D64" s="183">
        <v>58368361</v>
      </c>
      <c r="E64" s="183">
        <v>0</v>
      </c>
      <c r="F64" s="183">
        <v>0</v>
      </c>
      <c r="G64" s="183">
        <v>0</v>
      </c>
      <c r="H64" s="183">
        <v>58368361</v>
      </c>
      <c r="I64" s="183">
        <v>0</v>
      </c>
      <c r="J64" s="122">
        <v>64</v>
      </c>
    </row>
    <row r="65" spans="1:10" x14ac:dyDescent="0.3">
      <c r="A65" s="182" t="s">
        <v>111</v>
      </c>
      <c r="B65" s="183">
        <v>21094963</v>
      </c>
      <c r="C65" s="183">
        <v>312150</v>
      </c>
      <c r="D65" s="183">
        <v>20782813</v>
      </c>
      <c r="E65" s="183">
        <v>0</v>
      </c>
      <c r="F65" s="183">
        <v>0</v>
      </c>
      <c r="G65" s="183">
        <v>0</v>
      </c>
      <c r="H65" s="183">
        <v>20782813</v>
      </c>
      <c r="I65" s="183">
        <v>0</v>
      </c>
      <c r="J65" s="122">
        <v>65</v>
      </c>
    </row>
    <row r="66" spans="1:10" x14ac:dyDescent="0.3">
      <c r="A66" s="182" t="s">
        <v>318</v>
      </c>
      <c r="B66" s="183">
        <v>16361920</v>
      </c>
      <c r="C66" s="183">
        <v>0</v>
      </c>
      <c r="D66" s="183">
        <v>16361920</v>
      </c>
      <c r="E66" s="183">
        <v>0</v>
      </c>
      <c r="F66" s="183">
        <v>0</v>
      </c>
      <c r="G66" s="183">
        <v>0</v>
      </c>
      <c r="H66" s="183">
        <v>16361920</v>
      </c>
      <c r="I66" s="183">
        <v>0</v>
      </c>
      <c r="J66" s="122">
        <v>66</v>
      </c>
    </row>
    <row r="67" spans="1:10" x14ac:dyDescent="0.3">
      <c r="A67" s="182" t="s">
        <v>136</v>
      </c>
      <c r="B67" s="183">
        <v>4089669</v>
      </c>
      <c r="C67" s="183">
        <v>731000</v>
      </c>
      <c r="D67" s="183">
        <v>3358669</v>
      </c>
      <c r="E67" s="183">
        <v>0</v>
      </c>
      <c r="F67" s="183">
        <v>0</v>
      </c>
      <c r="G67" s="183">
        <v>0</v>
      </c>
      <c r="H67" s="183">
        <v>3358669</v>
      </c>
      <c r="I67" s="183">
        <v>0</v>
      </c>
      <c r="J67" s="122">
        <v>67</v>
      </c>
    </row>
    <row r="68" spans="1:10" x14ac:dyDescent="0.3">
      <c r="A68" s="182" t="s">
        <v>319</v>
      </c>
      <c r="B68" s="183">
        <v>1132160</v>
      </c>
      <c r="C68" s="183">
        <v>0</v>
      </c>
      <c r="D68" s="183">
        <v>1132160</v>
      </c>
      <c r="E68" s="183">
        <v>0</v>
      </c>
      <c r="F68" s="183">
        <v>0</v>
      </c>
      <c r="G68" s="183">
        <v>0</v>
      </c>
      <c r="H68" s="183">
        <v>1132160</v>
      </c>
      <c r="I68" s="183">
        <v>0</v>
      </c>
      <c r="J68" s="122">
        <v>68</v>
      </c>
    </row>
    <row r="69" spans="1:10" x14ac:dyDescent="0.3">
      <c r="A69" s="182" t="s">
        <v>112</v>
      </c>
      <c r="B69" s="183">
        <v>7409</v>
      </c>
      <c r="C69" s="183">
        <v>19</v>
      </c>
      <c r="D69" s="183">
        <v>7390</v>
      </c>
      <c r="E69" s="183">
        <v>0</v>
      </c>
      <c r="F69" s="183">
        <v>0</v>
      </c>
      <c r="G69" s="183">
        <v>0</v>
      </c>
      <c r="H69" s="183">
        <v>7390</v>
      </c>
      <c r="I69" s="183">
        <v>0</v>
      </c>
      <c r="J69" s="122">
        <v>69</v>
      </c>
    </row>
    <row r="70" spans="1:10" x14ac:dyDescent="0.3">
      <c r="A70" s="182" t="s">
        <v>113</v>
      </c>
      <c r="B70" s="183">
        <v>10035594</v>
      </c>
      <c r="C70" s="183">
        <v>0</v>
      </c>
      <c r="D70" s="183">
        <v>10035594</v>
      </c>
      <c r="E70" s="183">
        <v>0</v>
      </c>
      <c r="F70" s="183">
        <v>0</v>
      </c>
      <c r="G70" s="183">
        <v>0</v>
      </c>
      <c r="H70" s="183">
        <v>10035594</v>
      </c>
      <c r="I70" s="183">
        <v>0</v>
      </c>
      <c r="J70" s="122">
        <v>70</v>
      </c>
    </row>
    <row r="71" spans="1:10" x14ac:dyDescent="0.3">
      <c r="A71" s="182" t="s">
        <v>114</v>
      </c>
      <c r="B71" s="183">
        <v>2775000</v>
      </c>
      <c r="C71" s="183">
        <v>0</v>
      </c>
      <c r="D71" s="183">
        <v>2775000</v>
      </c>
      <c r="E71" s="183">
        <v>0</v>
      </c>
      <c r="F71" s="183">
        <v>0</v>
      </c>
      <c r="G71" s="183">
        <v>0</v>
      </c>
      <c r="H71" s="183">
        <v>2775000</v>
      </c>
      <c r="I71" s="183">
        <v>0</v>
      </c>
      <c r="J71" s="122">
        <v>71</v>
      </c>
    </row>
    <row r="72" spans="1:10" x14ac:dyDescent="0.3">
      <c r="A72" s="182" t="s">
        <v>150</v>
      </c>
      <c r="B72" s="183">
        <v>124141877</v>
      </c>
      <c r="C72" s="183">
        <v>0</v>
      </c>
      <c r="D72" s="183">
        <v>124141877</v>
      </c>
      <c r="E72" s="183">
        <v>0</v>
      </c>
      <c r="F72" s="183">
        <v>0</v>
      </c>
      <c r="G72" s="183">
        <v>0</v>
      </c>
      <c r="H72" s="183">
        <v>124141877</v>
      </c>
      <c r="I72" s="183">
        <v>0</v>
      </c>
      <c r="J72" s="122">
        <v>72</v>
      </c>
    </row>
    <row r="73" spans="1:10" x14ac:dyDescent="0.3">
      <c r="A73" s="182" t="s">
        <v>115</v>
      </c>
      <c r="B73" s="183">
        <v>1793132</v>
      </c>
      <c r="C73" s="183">
        <v>0</v>
      </c>
      <c r="D73" s="183">
        <v>1793132</v>
      </c>
      <c r="E73" s="183">
        <v>0</v>
      </c>
      <c r="F73" s="183">
        <v>0</v>
      </c>
      <c r="G73" s="183">
        <v>0</v>
      </c>
      <c r="H73" s="183">
        <v>1793132</v>
      </c>
      <c r="I73" s="183">
        <v>0</v>
      </c>
      <c r="J73" s="122">
        <v>73</v>
      </c>
    </row>
    <row r="74" spans="1:10" x14ac:dyDescent="0.3">
      <c r="A74" s="182" t="s">
        <v>197</v>
      </c>
      <c r="B74" s="183">
        <v>1772031</v>
      </c>
      <c r="C74" s="183">
        <v>0</v>
      </c>
      <c r="D74" s="183">
        <v>1772031</v>
      </c>
      <c r="E74" s="183">
        <v>0</v>
      </c>
      <c r="F74" s="183">
        <v>0</v>
      </c>
      <c r="G74" s="183">
        <v>0</v>
      </c>
      <c r="H74" s="183">
        <v>1772031</v>
      </c>
      <c r="I74" s="183">
        <v>0</v>
      </c>
      <c r="J74" s="122">
        <v>74</v>
      </c>
    </row>
    <row r="75" spans="1:10" x14ac:dyDescent="0.3">
      <c r="A75" s="182" t="s">
        <v>116</v>
      </c>
      <c r="B75" s="183">
        <v>1870054</v>
      </c>
      <c r="C75" s="183">
        <v>0</v>
      </c>
      <c r="D75" s="183">
        <v>1870054</v>
      </c>
      <c r="E75" s="183">
        <v>0</v>
      </c>
      <c r="F75" s="183">
        <v>0</v>
      </c>
      <c r="G75" s="183">
        <v>0</v>
      </c>
      <c r="H75" s="183">
        <v>1870054</v>
      </c>
      <c r="I75" s="183">
        <v>0</v>
      </c>
      <c r="J75" s="122">
        <v>75</v>
      </c>
    </row>
    <row r="76" spans="1:10" x14ac:dyDescent="0.3">
      <c r="A76" s="182" t="s">
        <v>251</v>
      </c>
      <c r="B76" s="183">
        <v>3863647</v>
      </c>
      <c r="C76" s="183">
        <v>0</v>
      </c>
      <c r="D76" s="183">
        <v>3863647</v>
      </c>
      <c r="E76" s="183">
        <v>0</v>
      </c>
      <c r="F76" s="183">
        <v>0</v>
      </c>
      <c r="G76" s="183">
        <v>0</v>
      </c>
      <c r="H76" s="183">
        <v>3863647</v>
      </c>
      <c r="I76" s="183">
        <v>0</v>
      </c>
      <c r="J76" s="122">
        <v>76</v>
      </c>
    </row>
    <row r="77" spans="1:10" x14ac:dyDescent="0.3">
      <c r="A77" s="182" t="s">
        <v>214</v>
      </c>
      <c r="B77" s="183">
        <v>12801</v>
      </c>
      <c r="C77" s="183">
        <v>0</v>
      </c>
      <c r="D77" s="183">
        <v>12801</v>
      </c>
      <c r="E77" s="183">
        <v>0</v>
      </c>
      <c r="F77" s="183">
        <v>0</v>
      </c>
      <c r="G77" s="183">
        <v>0</v>
      </c>
      <c r="H77" s="183">
        <v>12801</v>
      </c>
      <c r="I77" s="183">
        <v>0</v>
      </c>
      <c r="J77" s="122">
        <v>77</v>
      </c>
    </row>
    <row r="78" spans="1:10" x14ac:dyDescent="0.3">
      <c r="A78" s="182" t="s">
        <v>117</v>
      </c>
      <c r="B78" s="183">
        <v>2888773</v>
      </c>
      <c r="C78" s="183">
        <v>0</v>
      </c>
      <c r="D78" s="183">
        <v>2888773</v>
      </c>
      <c r="E78" s="183">
        <v>0</v>
      </c>
      <c r="F78" s="183">
        <v>0</v>
      </c>
      <c r="G78" s="183">
        <v>0</v>
      </c>
      <c r="H78" s="183">
        <v>2888773</v>
      </c>
      <c r="I78" s="183">
        <v>0</v>
      </c>
      <c r="J78" s="122">
        <v>78</v>
      </c>
    </row>
    <row r="79" spans="1:10" x14ac:dyDescent="0.3">
      <c r="A79" s="182" t="s">
        <v>320</v>
      </c>
      <c r="B79" s="183">
        <v>993058</v>
      </c>
      <c r="C79" s="183">
        <v>2387</v>
      </c>
      <c r="D79" s="183">
        <v>990671</v>
      </c>
      <c r="E79" s="183">
        <v>0</v>
      </c>
      <c r="F79" s="183">
        <v>0</v>
      </c>
      <c r="G79" s="183">
        <v>0</v>
      </c>
      <c r="H79" s="183">
        <v>990671</v>
      </c>
      <c r="I79" s="183">
        <v>0</v>
      </c>
      <c r="J79" s="122">
        <v>79</v>
      </c>
    </row>
    <row r="80" spans="1:10" x14ac:dyDescent="0.3">
      <c r="A80" s="182" t="s">
        <v>137</v>
      </c>
      <c r="B80" s="183">
        <v>2092993</v>
      </c>
      <c r="C80" s="183">
        <v>1851</v>
      </c>
      <c r="D80" s="183">
        <v>2091142</v>
      </c>
      <c r="E80" s="183">
        <v>0</v>
      </c>
      <c r="F80" s="183">
        <v>0</v>
      </c>
      <c r="G80" s="183">
        <v>0</v>
      </c>
      <c r="H80" s="183">
        <v>2091142</v>
      </c>
      <c r="I80" s="183">
        <v>0</v>
      </c>
      <c r="J80" s="122">
        <v>80</v>
      </c>
    </row>
    <row r="81" spans="1:10" x14ac:dyDescent="0.3">
      <c r="A81" s="182" t="s">
        <v>233</v>
      </c>
      <c r="B81" s="183">
        <v>349980</v>
      </c>
      <c r="C81" s="183">
        <v>0</v>
      </c>
      <c r="D81" s="183">
        <v>349980</v>
      </c>
      <c r="E81" s="183">
        <v>0</v>
      </c>
      <c r="F81" s="183">
        <v>0</v>
      </c>
      <c r="G81" s="183">
        <v>0</v>
      </c>
      <c r="H81" s="183">
        <v>349980</v>
      </c>
      <c r="I81" s="183">
        <v>0</v>
      </c>
      <c r="J81" s="122">
        <v>81</v>
      </c>
    </row>
    <row r="82" spans="1:10" x14ac:dyDescent="0.3">
      <c r="A82" s="182" t="s">
        <v>252</v>
      </c>
      <c r="B82" s="183">
        <v>419000</v>
      </c>
      <c r="C82" s="183">
        <v>0</v>
      </c>
      <c r="D82" s="183">
        <v>419000</v>
      </c>
      <c r="E82" s="183">
        <v>0</v>
      </c>
      <c r="F82" s="183">
        <v>0</v>
      </c>
      <c r="G82" s="183">
        <v>0</v>
      </c>
      <c r="H82" s="183">
        <v>419000</v>
      </c>
      <c r="I82" s="183">
        <v>0</v>
      </c>
      <c r="J82" s="122">
        <v>82</v>
      </c>
    </row>
    <row r="83" spans="1:10" x14ac:dyDescent="0.3">
      <c r="A83" s="182" t="s">
        <v>255</v>
      </c>
      <c r="B83" s="183">
        <v>10057924</v>
      </c>
      <c r="C83" s="183">
        <v>0</v>
      </c>
      <c r="D83" s="183">
        <v>10057924</v>
      </c>
      <c r="E83" s="183">
        <v>0</v>
      </c>
      <c r="F83" s="183">
        <v>0</v>
      </c>
      <c r="G83" s="183">
        <v>0</v>
      </c>
      <c r="H83" s="183">
        <v>10057924</v>
      </c>
      <c r="I83" s="183">
        <v>0</v>
      </c>
      <c r="J83" s="122">
        <v>83</v>
      </c>
    </row>
    <row r="84" spans="1:10" x14ac:dyDescent="0.3">
      <c r="A84" s="182" t="s">
        <v>118</v>
      </c>
      <c r="B84" s="183">
        <v>0</v>
      </c>
      <c r="C84" s="183">
        <v>41112623</v>
      </c>
      <c r="D84" s="183">
        <v>0</v>
      </c>
      <c r="E84" s="183">
        <v>41112623</v>
      </c>
      <c r="F84" s="183">
        <v>0</v>
      </c>
      <c r="G84" s="183">
        <v>0</v>
      </c>
      <c r="H84" s="183">
        <v>0</v>
      </c>
      <c r="I84" s="183">
        <v>41112623</v>
      </c>
      <c r="J84" s="122">
        <v>84</v>
      </c>
    </row>
    <row r="85" spans="1:10" x14ac:dyDescent="0.3">
      <c r="A85" s="182" t="s">
        <v>151</v>
      </c>
      <c r="B85" s="183">
        <v>0</v>
      </c>
      <c r="C85" s="183">
        <v>48807501</v>
      </c>
      <c r="D85" s="183">
        <v>0</v>
      </c>
      <c r="E85" s="183">
        <v>48807501</v>
      </c>
      <c r="F85" s="183">
        <v>0</v>
      </c>
      <c r="G85" s="183">
        <v>0</v>
      </c>
      <c r="H85" s="183">
        <v>0</v>
      </c>
      <c r="I85" s="183">
        <v>48807501</v>
      </c>
      <c r="J85" s="122">
        <v>85</v>
      </c>
    </row>
    <row r="86" spans="1:10" x14ac:dyDescent="0.3">
      <c r="A86" s="182" t="s">
        <v>119</v>
      </c>
      <c r="B86" s="183">
        <v>0</v>
      </c>
      <c r="C86" s="183">
        <v>136500</v>
      </c>
      <c r="D86" s="183">
        <v>0</v>
      </c>
      <c r="E86" s="183">
        <v>136500</v>
      </c>
      <c r="F86" s="183">
        <v>0</v>
      </c>
      <c r="G86" s="183">
        <v>0</v>
      </c>
      <c r="H86" s="183">
        <v>0</v>
      </c>
      <c r="I86" s="183">
        <v>136500</v>
      </c>
      <c r="J86" s="122">
        <v>86</v>
      </c>
    </row>
    <row r="87" spans="1:10" x14ac:dyDescent="0.3">
      <c r="A87" s="182" t="s">
        <v>120</v>
      </c>
      <c r="B87" s="183">
        <v>504950</v>
      </c>
      <c r="C87" s="183">
        <v>72883737</v>
      </c>
      <c r="D87" s="183">
        <v>0</v>
      </c>
      <c r="E87" s="183">
        <v>72378787</v>
      </c>
      <c r="F87" s="183">
        <v>0</v>
      </c>
      <c r="G87" s="183">
        <v>0</v>
      </c>
      <c r="H87" s="183">
        <v>0</v>
      </c>
      <c r="I87" s="183">
        <v>72378787</v>
      </c>
      <c r="J87" s="122">
        <v>87</v>
      </c>
    </row>
    <row r="88" spans="1:10" x14ac:dyDescent="0.3">
      <c r="A88" s="182" t="s">
        <v>121</v>
      </c>
      <c r="B88" s="183">
        <v>0</v>
      </c>
      <c r="C88" s="183">
        <v>39131000</v>
      </c>
      <c r="D88" s="183">
        <v>0</v>
      </c>
      <c r="E88" s="183">
        <v>39131000</v>
      </c>
      <c r="F88" s="183">
        <v>0</v>
      </c>
      <c r="G88" s="183">
        <v>0</v>
      </c>
      <c r="H88" s="183">
        <v>0</v>
      </c>
      <c r="I88" s="183">
        <v>39131000</v>
      </c>
      <c r="J88" s="122">
        <v>88</v>
      </c>
    </row>
    <row r="89" spans="1:10" x14ac:dyDescent="0.3">
      <c r="A89" s="182" t="s">
        <v>172</v>
      </c>
      <c r="B89" s="183">
        <v>30000</v>
      </c>
      <c r="C89" s="183">
        <v>40997800</v>
      </c>
      <c r="D89" s="183">
        <v>0</v>
      </c>
      <c r="E89" s="183">
        <v>40967800</v>
      </c>
      <c r="F89" s="183">
        <v>0</v>
      </c>
      <c r="G89" s="183">
        <v>0</v>
      </c>
      <c r="H89" s="183">
        <v>0</v>
      </c>
      <c r="I89" s="183">
        <v>40967800</v>
      </c>
      <c r="J89" s="122">
        <v>89</v>
      </c>
    </row>
    <row r="90" spans="1:10" x14ac:dyDescent="0.3">
      <c r="A90" s="182" t="s">
        <v>138</v>
      </c>
      <c r="B90" s="183">
        <v>0</v>
      </c>
      <c r="C90" s="183">
        <v>6000000</v>
      </c>
      <c r="D90" s="183">
        <v>0</v>
      </c>
      <c r="E90" s="183">
        <v>6000000</v>
      </c>
      <c r="F90" s="183">
        <v>0</v>
      </c>
      <c r="G90" s="183">
        <v>0</v>
      </c>
      <c r="H90" s="183">
        <v>0</v>
      </c>
      <c r="I90" s="183">
        <v>6000000</v>
      </c>
      <c r="J90" s="122">
        <v>90</v>
      </c>
    </row>
    <row r="91" spans="1:10" x14ac:dyDescent="0.3">
      <c r="A91" s="182" t="s">
        <v>182</v>
      </c>
      <c r="B91" s="183">
        <v>0</v>
      </c>
      <c r="C91" s="183">
        <v>3638347</v>
      </c>
      <c r="D91" s="183">
        <v>0</v>
      </c>
      <c r="E91" s="183">
        <v>3638347</v>
      </c>
      <c r="F91" s="183">
        <v>0</v>
      </c>
      <c r="G91" s="183">
        <v>0</v>
      </c>
      <c r="H91" s="183">
        <v>0</v>
      </c>
      <c r="I91" s="183">
        <v>3638347</v>
      </c>
      <c r="J91" s="122">
        <v>91</v>
      </c>
    </row>
    <row r="92" spans="1:10" x14ac:dyDescent="0.3">
      <c r="A92" s="182" t="s">
        <v>122</v>
      </c>
      <c r="B92" s="183">
        <v>0</v>
      </c>
      <c r="C92" s="183">
        <v>9686060</v>
      </c>
      <c r="D92" s="183">
        <v>0</v>
      </c>
      <c r="E92" s="183">
        <v>9686060</v>
      </c>
      <c r="F92" s="183">
        <v>0</v>
      </c>
      <c r="G92" s="183">
        <v>0</v>
      </c>
      <c r="H92" s="183">
        <v>0</v>
      </c>
      <c r="I92" s="183">
        <v>9686060</v>
      </c>
      <c r="J92" s="122">
        <v>92</v>
      </c>
    </row>
    <row r="93" spans="1:10" x14ac:dyDescent="0.3">
      <c r="A93" s="182" t="s">
        <v>123</v>
      </c>
      <c r="B93" s="183">
        <v>0</v>
      </c>
      <c r="C93" s="183">
        <v>1237000</v>
      </c>
      <c r="D93" s="183">
        <v>0</v>
      </c>
      <c r="E93" s="183">
        <v>1237000</v>
      </c>
      <c r="F93" s="183">
        <v>0</v>
      </c>
      <c r="G93" s="183">
        <v>0</v>
      </c>
      <c r="H93" s="183">
        <v>0</v>
      </c>
      <c r="I93" s="183">
        <v>1237000</v>
      </c>
      <c r="J93" s="122">
        <v>93</v>
      </c>
    </row>
    <row r="94" spans="1:10" x14ac:dyDescent="0.3">
      <c r="A94" s="182" t="s">
        <v>174</v>
      </c>
      <c r="B94" s="183">
        <v>200000</v>
      </c>
      <c r="C94" s="183">
        <v>3780000</v>
      </c>
      <c r="D94" s="183">
        <v>0</v>
      </c>
      <c r="E94" s="183">
        <v>3580000</v>
      </c>
      <c r="F94" s="183">
        <v>0</v>
      </c>
      <c r="G94" s="183">
        <v>0</v>
      </c>
      <c r="H94" s="183">
        <v>0</v>
      </c>
      <c r="I94" s="183">
        <v>3580000</v>
      </c>
      <c r="J94" s="122">
        <v>94</v>
      </c>
    </row>
    <row r="95" spans="1:10" x14ac:dyDescent="0.3">
      <c r="A95" s="182" t="s">
        <v>124</v>
      </c>
      <c r="B95" s="183">
        <v>0</v>
      </c>
      <c r="C95" s="183">
        <v>11867000</v>
      </c>
      <c r="D95" s="183">
        <v>0</v>
      </c>
      <c r="E95" s="183">
        <v>11867000</v>
      </c>
      <c r="F95" s="183">
        <v>0</v>
      </c>
      <c r="G95" s="183">
        <v>0</v>
      </c>
      <c r="H95" s="183">
        <v>0</v>
      </c>
      <c r="I95" s="183">
        <v>11867000</v>
      </c>
      <c r="J95" s="122">
        <v>95</v>
      </c>
    </row>
    <row r="96" spans="1:10" x14ac:dyDescent="0.3">
      <c r="A96" s="182" t="s">
        <v>125</v>
      </c>
      <c r="B96" s="183">
        <v>0</v>
      </c>
      <c r="C96" s="183">
        <v>61433518</v>
      </c>
      <c r="D96" s="183">
        <v>0</v>
      </c>
      <c r="E96" s="183">
        <v>61433518</v>
      </c>
      <c r="F96" s="183">
        <v>0</v>
      </c>
      <c r="G96" s="183">
        <v>0</v>
      </c>
      <c r="H96" s="183">
        <v>0</v>
      </c>
      <c r="I96" s="183">
        <v>61433518</v>
      </c>
      <c r="J96" s="122">
        <v>96</v>
      </c>
    </row>
    <row r="97" spans="1:10" x14ac:dyDescent="0.3">
      <c r="A97" s="182" t="s">
        <v>126</v>
      </c>
      <c r="B97" s="183">
        <v>16000</v>
      </c>
      <c r="C97" s="183">
        <v>36591039</v>
      </c>
      <c r="D97" s="183">
        <v>0</v>
      </c>
      <c r="E97" s="183">
        <v>36575039</v>
      </c>
      <c r="F97" s="183">
        <v>0</v>
      </c>
      <c r="G97" s="183">
        <v>0</v>
      </c>
      <c r="H97" s="183">
        <v>0</v>
      </c>
      <c r="I97" s="183">
        <v>36575039</v>
      </c>
      <c r="J97" s="122">
        <v>97</v>
      </c>
    </row>
    <row r="98" spans="1:10" x14ac:dyDescent="0.3">
      <c r="A98" s="182" t="s">
        <v>227</v>
      </c>
      <c r="B98" s="183">
        <v>16361920</v>
      </c>
      <c r="C98" s="183">
        <v>37628932</v>
      </c>
      <c r="D98" s="183">
        <v>0</v>
      </c>
      <c r="E98" s="183">
        <v>21267012</v>
      </c>
      <c r="F98" s="183">
        <v>0</v>
      </c>
      <c r="G98" s="183">
        <v>0</v>
      </c>
      <c r="H98" s="183">
        <v>0</v>
      </c>
      <c r="I98" s="183">
        <v>21267012</v>
      </c>
      <c r="J98" s="122">
        <v>98</v>
      </c>
    </row>
    <row r="99" spans="1:10" x14ac:dyDescent="0.3">
      <c r="A99" s="182" t="s">
        <v>321</v>
      </c>
      <c r="B99" s="183">
        <v>0</v>
      </c>
      <c r="C99" s="183">
        <v>731000</v>
      </c>
      <c r="D99" s="183">
        <v>0</v>
      </c>
      <c r="E99" s="183">
        <v>731000</v>
      </c>
      <c r="F99" s="183">
        <v>0</v>
      </c>
      <c r="G99" s="183">
        <v>0</v>
      </c>
      <c r="H99" s="183">
        <v>0</v>
      </c>
      <c r="I99" s="183">
        <v>731000</v>
      </c>
      <c r="J99" s="122">
        <v>99</v>
      </c>
    </row>
    <row r="100" spans="1:10" x14ac:dyDescent="0.3">
      <c r="A100" s="182" t="s">
        <v>145</v>
      </c>
      <c r="B100" s="183">
        <v>1132160</v>
      </c>
      <c r="C100" s="183">
        <v>2264320</v>
      </c>
      <c r="D100" s="183">
        <v>0</v>
      </c>
      <c r="E100" s="183">
        <v>1132160</v>
      </c>
      <c r="F100" s="183">
        <v>0</v>
      </c>
      <c r="G100" s="183">
        <v>0</v>
      </c>
      <c r="H100" s="183">
        <v>0</v>
      </c>
      <c r="I100" s="183">
        <v>1132160</v>
      </c>
      <c r="J100" s="122">
        <v>100</v>
      </c>
    </row>
    <row r="101" spans="1:10" x14ac:dyDescent="0.3">
      <c r="A101" s="182" t="s">
        <v>198</v>
      </c>
      <c r="B101" s="183">
        <v>0</v>
      </c>
      <c r="C101" s="183">
        <v>8947618</v>
      </c>
      <c r="D101" s="183">
        <v>0</v>
      </c>
      <c r="E101" s="183">
        <v>8947618</v>
      </c>
      <c r="F101" s="183">
        <v>0</v>
      </c>
      <c r="G101" s="183">
        <v>0</v>
      </c>
      <c r="H101" s="183">
        <v>0</v>
      </c>
      <c r="I101" s="183">
        <v>8947618</v>
      </c>
      <c r="J101" s="122">
        <v>101</v>
      </c>
    </row>
    <row r="102" spans="1:10" x14ac:dyDescent="0.3">
      <c r="A102" s="182" t="s">
        <v>127</v>
      </c>
      <c r="B102" s="183">
        <v>0</v>
      </c>
      <c r="C102" s="183">
        <v>2182342</v>
      </c>
      <c r="D102" s="183">
        <v>0</v>
      </c>
      <c r="E102" s="183">
        <v>2182342</v>
      </c>
      <c r="F102" s="183">
        <v>0</v>
      </c>
      <c r="G102" s="183">
        <v>0</v>
      </c>
      <c r="H102" s="183">
        <v>0</v>
      </c>
      <c r="I102" s="183">
        <v>2182342</v>
      </c>
      <c r="J102" s="122">
        <v>102</v>
      </c>
    </row>
    <row r="103" spans="1:10" x14ac:dyDescent="0.3">
      <c r="A103" s="182" t="s">
        <v>152</v>
      </c>
      <c r="B103" s="183">
        <v>0</v>
      </c>
      <c r="C103" s="183">
        <v>370000</v>
      </c>
      <c r="D103" s="183">
        <v>0</v>
      </c>
      <c r="E103" s="183">
        <v>370000</v>
      </c>
      <c r="F103" s="183">
        <v>0</v>
      </c>
      <c r="G103" s="183">
        <v>0</v>
      </c>
      <c r="H103" s="183">
        <v>0</v>
      </c>
      <c r="I103" s="183">
        <v>370000</v>
      </c>
      <c r="J103" s="122">
        <v>103</v>
      </c>
    </row>
    <row r="104" spans="1:10" x14ac:dyDescent="0.3">
      <c r="A104" s="184" t="s">
        <v>128</v>
      </c>
      <c r="B104" s="183">
        <v>1517550644</v>
      </c>
      <c r="C104" s="183">
        <v>1517550644</v>
      </c>
      <c r="D104" s="183">
        <v>668073584</v>
      </c>
      <c r="E104" s="183">
        <v>668073584</v>
      </c>
      <c r="F104" s="183">
        <v>283840362</v>
      </c>
      <c r="G104" s="183">
        <v>256892277</v>
      </c>
      <c r="H104" s="183">
        <v>384233222</v>
      </c>
      <c r="I104" s="183">
        <v>411181307</v>
      </c>
      <c r="J104" s="122">
        <v>104</v>
      </c>
    </row>
    <row r="105" spans="1:10" x14ac:dyDescent="0.3">
      <c r="A105" s="184" t="s">
        <v>192</v>
      </c>
      <c r="B105" s="183"/>
      <c r="C105" s="183"/>
      <c r="D105" s="183"/>
      <c r="E105" s="183"/>
      <c r="F105" s="183"/>
      <c r="G105" s="183">
        <v>26948085</v>
      </c>
      <c r="H105" s="183">
        <v>26948085</v>
      </c>
      <c r="I105" s="183"/>
      <c r="J105" s="122">
        <v>105</v>
      </c>
    </row>
    <row r="106" spans="1:10" x14ac:dyDescent="0.3">
      <c r="A106" s="184" t="s">
        <v>129</v>
      </c>
      <c r="B106" s="183">
        <v>1517550644</v>
      </c>
      <c r="C106" s="183">
        <v>1517550644</v>
      </c>
      <c r="D106" s="183">
        <v>668073584</v>
      </c>
      <c r="E106" s="183">
        <v>668073584</v>
      </c>
      <c r="F106" s="183">
        <v>283840362</v>
      </c>
      <c r="G106" s="183">
        <v>283840362</v>
      </c>
      <c r="H106" s="183">
        <v>411181307</v>
      </c>
      <c r="I106" s="183">
        <v>411181307</v>
      </c>
    </row>
    <row r="119" spans="3:10" x14ac:dyDescent="0.3">
      <c r="C119" s="103"/>
      <c r="D119" s="107"/>
      <c r="E119" s="107"/>
      <c r="F119" s="107"/>
      <c r="G119" s="107"/>
      <c r="H119" s="108"/>
      <c r="I119" s="104"/>
      <c r="J119" s="136"/>
    </row>
    <row r="120" spans="3:10" x14ac:dyDescent="0.3">
      <c r="C120" s="58"/>
      <c r="D120" s="100"/>
      <c r="E120" s="100"/>
      <c r="F120" s="100"/>
      <c r="G120" s="100"/>
      <c r="H120" s="90"/>
      <c r="I120" s="55"/>
      <c r="J120" s="116" t="s">
        <v>322</v>
      </c>
    </row>
  </sheetData>
  <mergeCells count="7">
    <mergeCell ref="A8:I8"/>
    <mergeCell ref="B12:C12"/>
    <mergeCell ref="D12:E12"/>
    <mergeCell ref="F12:G12"/>
    <mergeCell ref="H12:I12"/>
    <mergeCell ref="A9:I9"/>
    <mergeCell ref="A10:I10"/>
  </mergeCells>
  <phoneticPr fontId="0" type="noConversion"/>
  <printOptions horizontalCentered="1" verticalCentered="1"/>
  <pageMargins left="0" right="0" top="0.39370078740157483" bottom="0.62992125984251968" header="0" footer="0"/>
  <pageSetup scale="80" orientation="landscape" r:id="rId1"/>
  <headerFooter scaleWithDoc="0" alignWithMargins="0">
    <oddFooter>&amp;CPICV Informe Económico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PRESENTACION</vt:lpstr>
      <vt:lpstr>Informe Ejecutivo</vt:lpstr>
      <vt:lpstr>Balance Clasificado -2022</vt:lpstr>
      <vt:lpstr>EERR Parroquia-2022</vt:lpstr>
      <vt:lpstr>Balance Tributario dic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Katerine Toledo</dc:creator>
  <cp:lastModifiedBy>user</cp:lastModifiedBy>
  <cp:lastPrinted>2023-04-05T15:24:40Z</cp:lastPrinted>
  <dcterms:created xsi:type="dcterms:W3CDTF">2008-05-22T23:48:18Z</dcterms:created>
  <dcterms:modified xsi:type="dcterms:W3CDTF">2023-04-18T20:50:11Z</dcterms:modified>
</cp:coreProperties>
</file>