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rroquia\BALANCE 2020\"/>
    </mc:Choice>
  </mc:AlternateContent>
  <xr:revisionPtr revIDLastSave="0" documentId="13_ncr:1_{FE53F2A7-807F-48B0-BF3F-C1984250C3C0}" xr6:coauthVersionLast="47" xr6:coauthVersionMax="47" xr10:uidLastSave="{00000000-0000-0000-0000-000000000000}"/>
  <bookViews>
    <workbookView xWindow="-120" yWindow="-120" windowWidth="20700" windowHeight="11160" tabRatio="701" xr2:uid="{00000000-000D-0000-FFFF-FFFF00000000}"/>
  </bookViews>
  <sheets>
    <sheet name="PRESENTACION" sheetId="17" r:id="rId1"/>
    <sheet name="Informe Ejecutivo" sheetId="24" r:id="rId2"/>
    <sheet name="Balance Parroquial -2020" sheetId="13" r:id="rId3"/>
    <sheet name="EERR Parroquia-2020" sheetId="12" r:id="rId4"/>
    <sheet name="Balance Tributario dic 2020" sheetId="1" r:id="rId5"/>
    <sheet name="Hoja1" sheetId="34" r:id="rId6"/>
  </sheets>
  <calcPr calcId="191029"/>
</workbook>
</file>

<file path=xl/calcChain.xml><?xml version="1.0" encoding="utf-8"?>
<calcChain xmlns="http://schemas.openxmlformats.org/spreadsheetml/2006/main">
  <c r="I23" i="13" l="1"/>
  <c r="J25" i="13"/>
  <c r="I25" i="13"/>
  <c r="C25" i="13"/>
  <c r="D25" i="13" l="1"/>
  <c r="D93" i="12" l="1"/>
  <c r="D80" i="12"/>
  <c r="D79" i="12"/>
  <c r="D78" i="12"/>
  <c r="D77" i="12"/>
  <c r="D75" i="12"/>
  <c r="D73" i="12"/>
  <c r="D72" i="12"/>
  <c r="D71" i="12"/>
  <c r="D70" i="12"/>
  <c r="D69" i="12"/>
  <c r="D68" i="12"/>
  <c r="D67" i="12"/>
  <c r="D66" i="12"/>
  <c r="D63" i="12"/>
  <c r="D62" i="12"/>
  <c r="D61" i="12"/>
  <c r="D60" i="12"/>
  <c r="D59" i="12"/>
  <c r="D50" i="12"/>
  <c r="D49" i="12"/>
  <c r="D48" i="12"/>
  <c r="D47" i="12"/>
  <c r="D46" i="12"/>
  <c r="D45" i="12"/>
  <c r="D37" i="12"/>
  <c r="D36" i="12"/>
  <c r="D34" i="12"/>
  <c r="D33" i="12"/>
  <c r="D32" i="12"/>
  <c r="D31" i="12"/>
  <c r="D30" i="12"/>
  <c r="D21" i="12"/>
  <c r="D20" i="12"/>
  <c r="D19" i="12"/>
  <c r="D18" i="12"/>
  <c r="D17" i="12"/>
  <c r="D13" i="12"/>
  <c r="D12" i="12"/>
  <c r="D11" i="12"/>
  <c r="D89" i="12"/>
  <c r="D88" i="12"/>
  <c r="D87" i="12"/>
  <c r="D86" i="12"/>
  <c r="D85" i="12"/>
  <c r="D97" i="12"/>
  <c r="D99" i="12"/>
  <c r="D100" i="12"/>
  <c r="D102" i="12"/>
  <c r="D103" i="12"/>
  <c r="D118" i="12"/>
  <c r="D122" i="12"/>
  <c r="I31" i="13"/>
  <c r="I30" i="13"/>
  <c r="I15" i="13" l="1"/>
  <c r="C15" i="13"/>
  <c r="I14" i="13"/>
  <c r="C32" i="13"/>
  <c r="C31" i="13"/>
  <c r="C30" i="13" l="1"/>
  <c r="G101" i="12" l="1"/>
  <c r="G89" i="12" l="1"/>
  <c r="G79" i="12"/>
  <c r="I13" i="13"/>
  <c r="I11" i="13" l="1"/>
  <c r="I12" i="13"/>
  <c r="G47" i="12" l="1"/>
  <c r="F79" i="12" l="1"/>
  <c r="G87" i="12" l="1"/>
  <c r="G122" i="12" l="1"/>
  <c r="G34" i="12"/>
  <c r="F34" i="12" l="1"/>
  <c r="F100" i="12" l="1"/>
  <c r="G100" i="12" l="1"/>
  <c r="G118" i="12"/>
  <c r="G12" i="12"/>
  <c r="G93" i="12"/>
  <c r="F71" i="12"/>
  <c r="G45" i="12"/>
  <c r="G32" i="12"/>
  <c r="G21" i="12"/>
  <c r="I33" i="13"/>
  <c r="I19" i="13"/>
  <c r="G99" i="12"/>
  <c r="G97" i="12"/>
  <c r="F98" i="12"/>
  <c r="F89" i="12"/>
  <c r="F88" i="12"/>
  <c r="G86" i="12"/>
  <c r="F85" i="12"/>
  <c r="F84" i="12"/>
  <c r="G80" i="12"/>
  <c r="G78" i="12"/>
  <c r="G77" i="12"/>
  <c r="G76" i="12"/>
  <c r="G75" i="12"/>
  <c r="G74" i="12"/>
  <c r="G73" i="12"/>
  <c r="G72" i="12"/>
  <c r="F70" i="12"/>
  <c r="F69" i="12"/>
  <c r="G68" i="12"/>
  <c r="F66" i="12"/>
  <c r="F63" i="12"/>
  <c r="G62" i="12"/>
  <c r="F61" i="12"/>
  <c r="F59" i="12"/>
  <c r="G50" i="12"/>
  <c r="F49" i="12"/>
  <c r="G48" i="12"/>
  <c r="G46" i="12"/>
  <c r="F20" i="12"/>
  <c r="F19" i="12"/>
  <c r="G18" i="12"/>
  <c r="G17" i="12"/>
  <c r="E123" i="12"/>
  <c r="F122" i="12"/>
  <c r="F123" i="12" s="1"/>
  <c r="E119" i="12"/>
  <c r="E105" i="12"/>
  <c r="E94" i="12"/>
  <c r="E90" i="12"/>
  <c r="G85" i="12"/>
  <c r="E81" i="12"/>
  <c r="E64" i="12"/>
  <c r="E51" i="12"/>
  <c r="E38" i="12"/>
  <c r="F33" i="12"/>
  <c r="F31" i="12"/>
  <c r="F30" i="12"/>
  <c r="G30" i="12"/>
  <c r="G29" i="12"/>
  <c r="F29" i="12"/>
  <c r="E22" i="12"/>
  <c r="E14" i="12"/>
  <c r="F13" i="12"/>
  <c r="G11" i="12"/>
  <c r="F37" i="12"/>
  <c r="F12" i="12"/>
  <c r="D123" i="12"/>
  <c r="D14" i="12"/>
  <c r="G13" i="12"/>
  <c r="G31" i="12"/>
  <c r="G33" i="12"/>
  <c r="F11" i="12"/>
  <c r="D33" i="13"/>
  <c r="J33" i="13"/>
  <c r="J19" i="13"/>
  <c r="D16" i="13"/>
  <c r="C14" i="13"/>
  <c r="C13" i="13"/>
  <c r="C12" i="13"/>
  <c r="D36" i="13" l="1"/>
  <c r="I36" i="13"/>
  <c r="J36" i="13"/>
  <c r="E111" i="12"/>
  <c r="E127" i="12" s="1"/>
  <c r="G123" i="12"/>
  <c r="F46" i="12"/>
  <c r="C33" i="13"/>
  <c r="F73" i="12"/>
  <c r="C16" i="13"/>
  <c r="C36" i="13" s="1"/>
  <c r="F77" i="12"/>
  <c r="F17" i="12"/>
  <c r="F62" i="12"/>
  <c r="F68" i="12"/>
  <c r="E24" i="12"/>
  <c r="E40" i="12" s="1"/>
  <c r="G14" i="12"/>
  <c r="G19" i="12"/>
  <c r="F18" i="12"/>
  <c r="G59" i="12"/>
  <c r="F74" i="12"/>
  <c r="F48" i="12"/>
  <c r="F80" i="12"/>
  <c r="G66" i="12"/>
  <c r="G70" i="12"/>
  <c r="F93" i="12"/>
  <c r="F94" i="12" s="1"/>
  <c r="G88" i="12"/>
  <c r="F118" i="12"/>
  <c r="F119" i="12" s="1"/>
  <c r="G61" i="12"/>
  <c r="D64" i="12"/>
  <c r="G64" i="12" s="1"/>
  <c r="F60" i="12"/>
  <c r="F45" i="12"/>
  <c r="G60" i="12"/>
  <c r="D94" i="12"/>
  <c r="G94" i="12" s="1"/>
  <c r="G63" i="12"/>
  <c r="F104" i="12"/>
  <c r="F113" i="12" s="1"/>
  <c r="F97" i="12"/>
  <c r="F72" i="12"/>
  <c r="F76" i="12"/>
  <c r="F75" i="12"/>
  <c r="D119" i="12"/>
  <c r="G119" i="12" s="1"/>
  <c r="F86" i="12"/>
  <c r="F90" i="12" s="1"/>
  <c r="F78" i="12"/>
  <c r="F50" i="12"/>
  <c r="G98" i="12"/>
  <c r="D81" i="12"/>
  <c r="G81" i="12" s="1"/>
  <c r="D105" i="12"/>
  <c r="G105" i="12" s="1"/>
  <c r="G69" i="12"/>
  <c r="F99" i="12"/>
  <c r="F14" i="12"/>
  <c r="G20" i="12"/>
  <c r="F67" i="12"/>
  <c r="D90" i="12"/>
  <c r="G90" i="12" s="1"/>
  <c r="G49" i="12"/>
  <c r="G67" i="12"/>
  <c r="G71" i="12"/>
  <c r="D38" i="12"/>
  <c r="G38" i="12" s="1"/>
  <c r="D22" i="12"/>
  <c r="F21" i="12"/>
  <c r="F32" i="12"/>
  <c r="F38" i="12" s="1"/>
  <c r="D51" i="12"/>
  <c r="D111" i="12" l="1"/>
  <c r="G111" i="12" s="1"/>
  <c r="J37" i="13"/>
  <c r="E113" i="12"/>
  <c r="F64" i="12"/>
  <c r="E129" i="12"/>
  <c r="F22" i="12"/>
  <c r="F24" i="12" s="1"/>
  <c r="F40" i="12" s="1"/>
  <c r="F105" i="12"/>
  <c r="F51" i="12"/>
  <c r="F81" i="12"/>
  <c r="G51" i="12"/>
  <c r="G22" i="12"/>
  <c r="D24" i="12"/>
  <c r="F111" i="12" l="1"/>
  <c r="F127" i="12" s="1"/>
  <c r="F129" i="12" s="1"/>
  <c r="I37" i="13"/>
  <c r="D127" i="12"/>
  <c r="G127" i="12" s="1"/>
  <c r="D40" i="12"/>
  <c r="D113" i="12" s="1"/>
  <c r="G113" i="12" s="1"/>
  <c r="G24" i="12"/>
  <c r="D129" i="12" l="1"/>
  <c r="D131" i="12" s="1"/>
  <c r="G40" i="12"/>
  <c r="G129" i="12" l="1"/>
</calcChain>
</file>

<file path=xl/sharedStrings.xml><?xml version="1.0" encoding="utf-8"?>
<sst xmlns="http://schemas.openxmlformats.org/spreadsheetml/2006/main" count="391" uniqueCount="358">
  <si>
    <t>AV. VITACURA 3729</t>
  </si>
  <si>
    <t>Balance Tributario</t>
  </si>
  <si>
    <t>SANTIAGO</t>
  </si>
  <si>
    <t>Fecha :</t>
  </si>
  <si>
    <t>70.312.000-8</t>
  </si>
  <si>
    <t>Instituciones Previsionales</t>
  </si>
  <si>
    <t>Agua</t>
  </si>
  <si>
    <t>Electricidad</t>
  </si>
  <si>
    <t>Internet</t>
  </si>
  <si>
    <t>Material Parroquia</t>
  </si>
  <si>
    <t>Movilización</t>
  </si>
  <si>
    <t>Correo</t>
  </si>
  <si>
    <t>Coro Domingos</t>
  </si>
  <si>
    <t>Gastos Generales</t>
  </si>
  <si>
    <t>1% Aporte Papal</t>
  </si>
  <si>
    <t>Otros Ingresos</t>
  </si>
  <si>
    <t>Cajas Navidad</t>
  </si>
  <si>
    <t>Ayuda Fraterna</t>
  </si>
  <si>
    <t>Otras cuentas por Pagar</t>
  </si>
  <si>
    <t>Pesos</t>
  </si>
  <si>
    <t>BALANCE GENERAL</t>
  </si>
  <si>
    <t>GIRO: RELIGIOSO</t>
  </si>
  <si>
    <t>R.U.T.: 70.312.000-8</t>
  </si>
  <si>
    <t>$</t>
  </si>
  <si>
    <t>INGRESOS OPERACIONALES</t>
  </si>
  <si>
    <t xml:space="preserve">$ </t>
  </si>
  <si>
    <t>TOTAL INGRESOS OPERACIONALES</t>
  </si>
  <si>
    <t>OTROS INGRESOS</t>
  </si>
  <si>
    <t>TOTAL OTROS INGRESOS</t>
  </si>
  <si>
    <t>Total Activo Fijo</t>
  </si>
  <si>
    <t>GASTOS OPERACIONALES</t>
  </si>
  <si>
    <t xml:space="preserve"> </t>
  </si>
  <si>
    <t>SERVICIOS BASICOS</t>
  </si>
  <si>
    <t>Material de oficina</t>
  </si>
  <si>
    <t>Material de aseo</t>
  </si>
  <si>
    <t>Insumos equipos computacionales</t>
  </si>
  <si>
    <t>Alimentación y supermercado</t>
  </si>
  <si>
    <t>Suscripción y revistas</t>
  </si>
  <si>
    <t>Flores parroquia</t>
  </si>
  <si>
    <t>GASTOS DE MANTENCION</t>
  </si>
  <si>
    <t>Mantención equipos computacionales</t>
  </si>
  <si>
    <t>GASTOS ADMINISTRATIVOS</t>
  </si>
  <si>
    <t>Donaciones y aportes a terceros</t>
  </si>
  <si>
    <t>6% mandatos y 6% particip.Parroquial</t>
  </si>
  <si>
    <t>Gastos mandatos</t>
  </si>
  <si>
    <t>TOTAL GASTOS</t>
  </si>
  <si>
    <t>Total Patrimonio</t>
  </si>
  <si>
    <t>1.</t>
  </si>
  <si>
    <t>ACTIVOS</t>
  </si>
  <si>
    <t>2.</t>
  </si>
  <si>
    <t>PASIVOS</t>
  </si>
  <si>
    <t>Pasivo Circulante</t>
  </si>
  <si>
    <t>Impto.2° Categoria por pagar</t>
  </si>
  <si>
    <t>Total Disponible</t>
  </si>
  <si>
    <t>Total Pasivo Circulante</t>
  </si>
  <si>
    <t>Activo Exigible</t>
  </si>
  <si>
    <t>Total Activo Exigible</t>
  </si>
  <si>
    <t>Activo Fijo</t>
  </si>
  <si>
    <t>Patrimonio</t>
  </si>
  <si>
    <t>TOTAL ACTIVOS</t>
  </si>
  <si>
    <t>TOTAL PASIVOS</t>
  </si>
  <si>
    <t>PARROQUIA INMACULADA CONCEPCION - VITACURA</t>
  </si>
  <si>
    <t>Remuneraciones y honorarios</t>
  </si>
  <si>
    <t>ESTADO DE RESULTADOS</t>
  </si>
  <si>
    <t>Sub total</t>
  </si>
  <si>
    <t xml:space="preserve">DIRECCION:  AVDA. VITACURA  Nº 3729             </t>
  </si>
  <si>
    <t>Comuna de Vitacura -  Santiago</t>
  </si>
  <si>
    <t>Parroquia y Colegio</t>
  </si>
  <si>
    <t>ARZOBISPADO DE SANTIAGO</t>
  </si>
  <si>
    <t>PARROQUIA  INMACULADA CONCEPCION - VITACURA</t>
  </si>
  <si>
    <t>Patrimonio Parroquial</t>
  </si>
  <si>
    <t>RESULTADO FINAL / EXCEDENTE</t>
  </si>
  <si>
    <t>Nota</t>
  </si>
  <si>
    <t>INFORME ECONOMICO PARROQUIAL</t>
  </si>
  <si>
    <t>Preparado por:      Administración Parroquial</t>
  </si>
  <si>
    <t>Cargos bancarios</t>
  </si>
  <si>
    <t>Administración  Parroquial</t>
  </si>
  <si>
    <t xml:space="preserve">Periodo anual </t>
  </si>
  <si>
    <t xml:space="preserve">finalizado al </t>
  </si>
  <si>
    <t>Variación</t>
  </si>
  <si>
    <t>Porcentual</t>
  </si>
  <si>
    <t>Teléfono</t>
  </si>
  <si>
    <t>Ingresos Parroquia</t>
  </si>
  <si>
    <t>Aportes arriendo colegio</t>
  </si>
  <si>
    <t>Venta Evangelios</t>
  </si>
  <si>
    <t>Administración Parroquial</t>
  </si>
  <si>
    <t>Pág</t>
  </si>
  <si>
    <t>PARROQUIA</t>
  </si>
  <si>
    <t>VITACURA</t>
  </si>
  <si>
    <t xml:space="preserve"> Acumulado mes/año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</si>
  <si>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</si>
  <si>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</si>
  <si>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</si>
  <si>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</si>
  <si>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</si>
  <si>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</si>
  <si>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</si>
  <si>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</si>
  <si>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</si>
  <si>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</si>
  <si>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</si>
  <si>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</si>
  <si>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</si>
  <si>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1-01-01  Caja</t>
  </si>
  <si>
    <t>1-03-01  Préstamos Funcionarios</t>
  </si>
  <si>
    <t>1-03-05  Fondos por Rendir</t>
  </si>
  <si>
    <t>1-04-02  Asignación Familiar</t>
  </si>
  <si>
    <t>1-08-02  Parroquia y Colegio Inmaculada Concepción</t>
  </si>
  <si>
    <t>2-01-02  Instituciones Previsionales</t>
  </si>
  <si>
    <t>2-01-05  Impto. 2º Categ. por  Pagar</t>
  </si>
  <si>
    <t>2-01-08  Compras por Pagar</t>
  </si>
  <si>
    <t>2-01-09  Honorarios por Pagar</t>
  </si>
  <si>
    <t>2-01-11  Acreedores Varios</t>
  </si>
  <si>
    <t>2-01-13  Ingresos por aclarar</t>
  </si>
  <si>
    <t>2-01-15  Pagos por aclarar</t>
  </si>
  <si>
    <t>3-01-01  Patrimonio Parroquial</t>
  </si>
  <si>
    <t>4-01-01  Remuneración</t>
  </si>
  <si>
    <t>4-01-03  Leyes Sociales</t>
  </si>
  <si>
    <t>4-01-10  Retiros Jornadas</t>
  </si>
  <si>
    <t>4-02-01  Agua</t>
  </si>
  <si>
    <t>4-02-02  Electricidad</t>
  </si>
  <si>
    <t>4-02-03  Gas</t>
  </si>
  <si>
    <t>4-02-04  Telefono</t>
  </si>
  <si>
    <t>4-02-05  Internet</t>
  </si>
  <si>
    <t>4-03-01  Material de Oficina</t>
  </si>
  <si>
    <t>4-03-02  Material Parroquia</t>
  </si>
  <si>
    <t>4-03-03  Material de Aseo</t>
  </si>
  <si>
    <t>4-03-04  Insumos Equipos Comp. y Maquinas</t>
  </si>
  <si>
    <t>4-03-05  Alimentación y Supermercado</t>
  </si>
  <si>
    <t>4-03-06  Movilización</t>
  </si>
  <si>
    <t>4-03-08  Flores Parroquia</t>
  </si>
  <si>
    <t>4-03-10  Correo</t>
  </si>
  <si>
    <t>4-05-02  Mantención Equipos Computacionales</t>
  </si>
  <si>
    <t>4-05-09  Mantenciones Varias</t>
  </si>
  <si>
    <t>4-05-10  Mantención Casa Parroquial</t>
  </si>
  <si>
    <t>4-06-02  Ayuda Fraterna Parroquia Inmaculada</t>
  </si>
  <si>
    <t>4-07-01  Gastos Generales</t>
  </si>
  <si>
    <t>4-07-03  Estipendio Párroco</t>
  </si>
  <si>
    <t>4-07-04  Donaciones y Aportes a Terceros</t>
  </si>
  <si>
    <t>4-07-05  Capellanias y Estipendios Pbros. Externos</t>
  </si>
  <si>
    <t>4-07-08  1% Aporte Papal</t>
  </si>
  <si>
    <t>4-07-10  6% Mandatos, 6% Part.Parroq.Zona Cord.</t>
  </si>
  <si>
    <t>4-07-12  Gastos Mandatos</t>
  </si>
  <si>
    <t>4-08-02  Cargos Bancarios</t>
  </si>
  <si>
    <t>5-01-01  Recaudación 1%</t>
  </si>
  <si>
    <t>5-01-03  Oficina Parroquial (Certificados)</t>
  </si>
  <si>
    <t>5-01-04  Colectas Ordinarias</t>
  </si>
  <si>
    <t>5-01-10  Colecta Ayuda Fraterna</t>
  </si>
  <si>
    <t>5-01-11  Recaudación 1% Transbank</t>
  </si>
  <si>
    <t>5-02-01  Intención de Misas</t>
  </si>
  <si>
    <t>5-02-02  Coronas Caridad</t>
  </si>
  <si>
    <t>5-02-03  Eucaristía Diaria</t>
  </si>
  <si>
    <t>5-02-06  Velatorio</t>
  </si>
  <si>
    <t>5-09-01  Arriendo Colegio</t>
  </si>
  <si>
    <t>5-09-03  Otros Ingresos</t>
  </si>
  <si>
    <t>5-09-06  Ayuda Fraterna</t>
  </si>
  <si>
    <t>5-09-10  Arriendo GTD Manquehue</t>
  </si>
  <si>
    <t>Sub-Totales</t>
  </si>
  <si>
    <t>Total General</t>
  </si>
  <si>
    <t>Cajas de Navidad</t>
  </si>
  <si>
    <t>Scotiabank Parroquia</t>
  </si>
  <si>
    <t>1-01-02  Scotiabank 59-00805-6</t>
  </si>
  <si>
    <t>1-01-05  Scotiabank 59-00808-0 (1%)</t>
  </si>
  <si>
    <t>TOTAL GASTOS EJERCICIO</t>
  </si>
  <si>
    <t>a)</t>
  </si>
  <si>
    <t>e)</t>
  </si>
  <si>
    <t>Costo Evangelios</t>
  </si>
  <si>
    <t>4-06-07  Gastos Evangelios</t>
  </si>
  <si>
    <t>4-08-04  Comisión Transbank pagos Redcompra</t>
  </si>
  <si>
    <t>5-01-13  Colecta Catecúmenos</t>
  </si>
  <si>
    <t>Comisión Transbank</t>
  </si>
  <si>
    <t>Colecta catecúmenos</t>
  </si>
  <si>
    <t>Honorarios por Pagar</t>
  </si>
  <si>
    <t>RESULTADO ECONOMICO DE LA GESTION PARROQUIAL</t>
  </si>
  <si>
    <t>Cuaresma</t>
  </si>
  <si>
    <t>Cuaresma de fraternidad</t>
  </si>
  <si>
    <t>CARTA DE LA ADMINISTRACION</t>
  </si>
  <si>
    <t>5-09-07  Cuaresma de Fraternidad</t>
  </si>
  <si>
    <t>Scotiabank 1%</t>
  </si>
  <si>
    <t>Contribución 1%</t>
  </si>
  <si>
    <t>3.</t>
  </si>
  <si>
    <t>1-02-08  Anticipos a Contratistas</t>
  </si>
  <si>
    <t>2-01-04  Impto. Unico por Pagar</t>
  </si>
  <si>
    <t>4-03-11  Coro Domingos</t>
  </si>
  <si>
    <t>4-07-06  80% Arzobispado (Participación Diocesana)</t>
  </si>
  <si>
    <t>4-08-03  Comisión Transbank</t>
  </si>
  <si>
    <t>5-01-02  Uno por  ciento Bancario Mandatos</t>
  </si>
  <si>
    <t>5-09-12  Aporte Bautizos</t>
  </si>
  <si>
    <t>Impto.Unico por pagar</t>
  </si>
  <si>
    <t>80% Arzobispado ( par.Diocesana )</t>
  </si>
  <si>
    <t>GASTOS FINANCIEROS</t>
  </si>
  <si>
    <t>TOTAL GASTOS FINANCIEROS</t>
  </si>
  <si>
    <t>Estipendios presbíteros externos</t>
  </si>
  <si>
    <t xml:space="preserve"> María Dolores Tapia</t>
  </si>
  <si>
    <t>DEUDA CON BANCO  SCOTIABANK</t>
  </si>
  <si>
    <t>APORTES  AL ARZOBISPADO DE SANTIAGO</t>
  </si>
  <si>
    <t>b)</t>
  </si>
  <si>
    <t>AYUDA FRATERNA    (APORTES)</t>
  </si>
  <si>
    <t>APORTES AL  ARZOBISPADO</t>
  </si>
  <si>
    <t>Intereses y Reajustes sobre créditos</t>
  </si>
  <si>
    <t>Beneficios al personal</t>
  </si>
  <si>
    <t>1-01-07  Aportes 1% por depositar</t>
  </si>
  <si>
    <t>DPF Scotiabank</t>
  </si>
  <si>
    <t>Aportes 1% a depositar</t>
  </si>
  <si>
    <t>COSTOS DEL PERSONAL</t>
  </si>
  <si>
    <t>Préstamo EDUCA UC C.Plazo</t>
  </si>
  <si>
    <t>Préstamos Scotiabank  UF C.Plazo</t>
  </si>
  <si>
    <t>2-03-01  Scotiabank Préstamo Corto PLazo</t>
  </si>
  <si>
    <t>2-03-02  Préstamo Educa UC Corto Plazo</t>
  </si>
  <si>
    <t>Obligaciones de Largo Plazo</t>
  </si>
  <si>
    <t>Total Obligaciones a Largo Plazo</t>
  </si>
  <si>
    <t xml:space="preserve">La parroquia se mantiene al día en el pago de los aportes 1% al Arzobispado de Santiago. </t>
  </si>
  <si>
    <t>c)</t>
  </si>
  <si>
    <t>11.b</t>
  </si>
  <si>
    <t>d)</t>
  </si>
  <si>
    <t>PARROQUIA INMACULADA CONCEPCION</t>
  </si>
  <si>
    <t>3-04-01  Utilidad del Ejercicio</t>
  </si>
  <si>
    <t>4-05-11  Mantenciones Templo Parroquial</t>
  </si>
  <si>
    <t>5-01-12  Recaudación 1% PAC Bco.</t>
  </si>
  <si>
    <t>Mantenciones Templo Parroquial</t>
  </si>
  <si>
    <t>4-10-01  Bienes menores no inventariados</t>
  </si>
  <si>
    <t>5-02-04  Aporte por Matrimonios</t>
  </si>
  <si>
    <t>5-09-05  Aportes por Evangelios</t>
  </si>
  <si>
    <t>1-08-50  Depreciación Acumulada Activo Fijo</t>
  </si>
  <si>
    <t>GASTOS NO FINANCIEROS</t>
  </si>
  <si>
    <t>Depreciaciones</t>
  </si>
  <si>
    <t>TOTAL GASTOS NO FINANCIEROS</t>
  </si>
  <si>
    <t>Bienes Menores Inventariables</t>
  </si>
  <si>
    <t>1-08-06  Instalaciones Generales</t>
  </si>
  <si>
    <t>Mantención casa parroquial</t>
  </si>
  <si>
    <t>Mantenciones varias</t>
  </si>
  <si>
    <t>4-03-14  Manutención Casa Parroquial</t>
  </si>
  <si>
    <t>4-05-03  Mantencion Página Web</t>
  </si>
  <si>
    <t>5-01-14  1% Webpay Transbank</t>
  </si>
  <si>
    <t>INGRESO NETO OPERACIONAL</t>
  </si>
  <si>
    <t>Página 5</t>
  </si>
  <si>
    <t>Bienes menores no inventariables</t>
  </si>
  <si>
    <t>Manutención Casa Parroquial</t>
  </si>
  <si>
    <t>Página 6</t>
  </si>
  <si>
    <t>Página 7</t>
  </si>
  <si>
    <t>Mantención Página Web</t>
  </si>
  <si>
    <t>Depreciación Acumulada</t>
  </si>
  <si>
    <t>OBRAS DE MANTENCION EN AREA PARROQUIAL Y CASA PARROQUIAL</t>
  </si>
  <si>
    <t>Revisado por  :     Comité Económico Parroquial</t>
  </si>
  <si>
    <t>Página 1</t>
  </si>
  <si>
    <t>Página 3</t>
  </si>
  <si>
    <t>Página 4</t>
  </si>
  <si>
    <t>Las cifras que contiene este informe están debidamente respaldadas con documentación, que se</t>
  </si>
  <si>
    <t>encuentra a disposición del Comité Económico, para su revisión cuando así lo estime conveniente.</t>
  </si>
  <si>
    <t>Pérdidas / Ganancias</t>
  </si>
  <si>
    <t>4-05-05  Mantenciones Sistema</t>
  </si>
  <si>
    <t>4-01-02  Beneficios al Personal</t>
  </si>
  <si>
    <t>DONACIONES Y APORTES A TERCEROS</t>
  </si>
  <si>
    <t>g)</t>
  </si>
  <si>
    <t>Página 2</t>
  </si>
  <si>
    <t>4-07-09  Seguros</t>
  </si>
  <si>
    <t>5-09-08  Intereses DPF</t>
  </si>
  <si>
    <t>Seguro Parroquia y casa</t>
  </si>
  <si>
    <t>1-02-20  Seguros Pagados Anticipadamente</t>
  </si>
  <si>
    <t>2-02-03  Provisión Indemnización Años de Servicios</t>
  </si>
  <si>
    <t>Provisión Indemnizaciones</t>
  </si>
  <si>
    <t>Valores por recuperar</t>
  </si>
  <si>
    <t xml:space="preserve">                             Párroco</t>
  </si>
  <si>
    <t>PROVISION INDEMNIZACION AÑOS DE SERVICIO</t>
  </si>
  <si>
    <t>h)</t>
  </si>
  <si>
    <t xml:space="preserve">    Párroco</t>
  </si>
  <si>
    <t>1-03-02  Anticipo al Personal</t>
  </si>
  <si>
    <t>4-01-09  Asesorías</t>
  </si>
  <si>
    <t>4-06-08  Cuaresma de Fraternidad</t>
  </si>
  <si>
    <t xml:space="preserve">Gas, parafina </t>
  </si>
  <si>
    <t>vía tarjetas,  (Transbank) y PAC (a través del Scotiabank)</t>
  </si>
  <si>
    <t>La Contabilidad parroquial se revisa periódicamente, para satisfacer adecuadamente, las necesidades</t>
  </si>
  <si>
    <t>de organismos gubernamentales y del Arzobispado de Santiago.</t>
  </si>
  <si>
    <t>internas de información provenientes del Párroco y Comité Económico, pero también externas,</t>
  </si>
  <si>
    <t>Gastos pagados anticipadamente</t>
  </si>
  <si>
    <t>CASA PARROQUIAL</t>
  </si>
  <si>
    <t>TEMPLO PARROQUIAL</t>
  </si>
  <si>
    <t>Activo Circulante</t>
  </si>
  <si>
    <t>Disponibles</t>
  </si>
  <si>
    <t>Aprobado por:       P. Javier Vergara Nadal</t>
  </si>
  <si>
    <t>2019</t>
  </si>
  <si>
    <t>P. Javier Vergara Nadal</t>
  </si>
  <si>
    <t>1-03-04  FXR Gastos Templo</t>
  </si>
  <si>
    <t>Hogar Misión de María</t>
  </si>
  <si>
    <t>4-01-04  Indemnizaciones</t>
  </si>
  <si>
    <t>4-08-01  Intereses y Reajustes</t>
  </si>
  <si>
    <t>4-11-01  Depreciación Activo Fijo</t>
  </si>
  <si>
    <t>Provisión Indemnización años servi.</t>
  </si>
  <si>
    <t>Estipendio Párroco</t>
  </si>
  <si>
    <t>Retiros jornadas</t>
  </si>
  <si>
    <t>ACUERDO MARCO EDUCAUC:</t>
  </si>
  <si>
    <t>f)</t>
  </si>
  <si>
    <t>CONTABILIDAD  PARROQUIAL</t>
  </si>
  <si>
    <t>Lavandería Ornamentos</t>
  </si>
  <si>
    <t>8a</t>
  </si>
  <si>
    <t>8b</t>
  </si>
  <si>
    <t>31 de diciembre de  2020</t>
  </si>
  <si>
    <t>Santiago,  abril  2021</t>
  </si>
  <si>
    <t>Junto con presentar los estados financieros 2020 y sus correspondientes notas explicativas, la</t>
  </si>
  <si>
    <t>La provisión por indemnización años de servicio actualizada al año 2020 asciende a:</t>
  </si>
  <si>
    <t>Santiago,  abril 2021.</t>
  </si>
  <si>
    <t>2020</t>
  </si>
  <si>
    <t>Diciembre/2020</t>
  </si>
  <si>
    <t>2-01-01  Sueldo por Pagar</t>
  </si>
  <si>
    <t>4-06-14  Cajas Solidarias Agosto 2020</t>
  </si>
  <si>
    <t>4-06-15  Fundacion Misericordia (Navidad)</t>
  </si>
  <si>
    <t>5-09-18  Cajas Solidarias Agosto 2020</t>
  </si>
  <si>
    <t>5-09-19  Fundacion Misericordia (Navidad)</t>
  </si>
  <si>
    <t>Excedente año 2020</t>
  </si>
  <si>
    <t>01 de Enero al 31 de Diciembre de 2020</t>
  </si>
  <si>
    <t>1º DE ENERO A 31 DE DICIEMBRE DE 2020</t>
  </si>
  <si>
    <t>Cajas Solidarias Agosto</t>
  </si>
  <si>
    <t>Fundación Misericordia, Navidad</t>
  </si>
  <si>
    <t>Administración desea destacar  algunos hechos relevantes del año 2020.</t>
  </si>
  <si>
    <t>Entre las mantenciones efectuadas durante el año 2020, se pueden destacar las siguientes:</t>
  </si>
  <si>
    <t xml:space="preserve"> Total   $ 4.273.360.-</t>
  </si>
  <si>
    <t>Reparación oratorio y sacristía, reparación quicios y apoya brazos. Revisión programa campanas</t>
  </si>
  <si>
    <t>MANTENCIONES VARIAS</t>
  </si>
  <si>
    <t>Mantención: Pintura oratorio y casa, Caldera, reparación baños, jardines.</t>
  </si>
  <si>
    <t>NUEVAS CAMPAÑAS EN 2020</t>
  </si>
  <si>
    <t>Campaña realizada en plena pandemia para ir en ayuda con mercadería para una de las zonas</t>
  </si>
  <si>
    <t>más afectadas por esta situación, se logró juntar el dinero para enviar 500 cajas de mercadería.</t>
  </si>
  <si>
    <t>Campaña solidaria realizada en agosto para la Vicaría Zona del Maipo.</t>
  </si>
  <si>
    <t>Campaña solidaria Navidad. Debido a la incertidumbre si se iba a lograr o no la meta para la</t>
  </si>
  <si>
    <t>cena de navidad, se tomó la decisión de ir en una ayuda más pequeña y se eligió la Fundación</t>
  </si>
  <si>
    <t>Misericordia del sector de la Pincoya para llevar 350 cenas de navidad para las familias de esa</t>
  </si>
  <si>
    <t>zona.</t>
  </si>
  <si>
    <t>Monto total de campaña $ 17.300.200.-</t>
  </si>
  <si>
    <t>Monto total de campaña $ 15.976.800.-</t>
  </si>
  <si>
    <t>Cuaresma y Presbiteros externos.</t>
  </si>
  <si>
    <t xml:space="preserve">La Parroquia durante el año 2020 y gracias al apoyo de sus feligreses, realizó aportes a terceros, </t>
  </si>
  <si>
    <t>Total $ 5.740.949.-</t>
  </si>
  <si>
    <t>Pintura velatorios, florería patio, reparación lustradora.</t>
  </si>
  <si>
    <t>Ayuda a proyectos de ayuda social, aporte solidario Arzobispado, asistencia a familias vulnerables,</t>
  </si>
  <si>
    <t>TOTAL COSTO APOYO A TERCEROS:  $ 9.847.447.-</t>
  </si>
  <si>
    <t>TOTAL  DONACIONES  $ 43.124.447.-</t>
  </si>
  <si>
    <t>Mantención aire acondicionado, recarga extintores.   Total $ 856.996.-</t>
  </si>
  <si>
    <t>Página 10</t>
  </si>
  <si>
    <t>4-01-05  Servicios a Honorarios</t>
  </si>
  <si>
    <t>Totalizan $ 203.513.415.-</t>
  </si>
  <si>
    <t>1-01-09  Depósitos a Plazo Renovables</t>
  </si>
  <si>
    <t>1-02-01  Cuentas por Cobrar</t>
  </si>
  <si>
    <t xml:space="preserve">$ 39.117.485,  y corresponde a una dotación de cuatro empleados con contrato vigente al </t>
  </si>
  <si>
    <t>31 de diciembre de 2020. Cabe mencionar que por la contingencia nacional derivada del Covid 19</t>
  </si>
  <si>
    <t xml:space="preserve">la parroquia debió dar término al contrato de trabajo de tres empleados. </t>
  </si>
  <si>
    <t>La Parroquia en el mes de octubre terminó de pagar el crédito hipotecario que mantenía en el</t>
  </si>
  <si>
    <t>banco Scotiabank.  Por tal razón, el banco procedió con el trámite del alzamiento de la hipoteca</t>
  </si>
  <si>
    <t xml:space="preserve">que garantizaba el crédito. </t>
  </si>
  <si>
    <t>En agosto de 2020,  la Parroquia terminó de pagar el crédito otorgado por EducaUC, con lo cual</t>
  </si>
  <si>
    <t>aumentó el flujo de ingresos para la Parroquia en UF 84,75 mensuales.</t>
  </si>
  <si>
    <t xml:space="preserve">Mantención:  </t>
  </si>
  <si>
    <t xml:space="preserve">donde se puede destacar entre otros:  </t>
  </si>
  <si>
    <t>TOTAL INGRESOS AÑO  2020</t>
  </si>
  <si>
    <t>16/04/2021</t>
  </si>
  <si>
    <t>del Covid 19, fue de $ 52.050.049, que destacamos por la generosidad de la comunidad.</t>
  </si>
  <si>
    <t>EXCEDENTE</t>
  </si>
  <si>
    <t>Cuentas por cobrar</t>
  </si>
  <si>
    <t xml:space="preserve">El superávit al 31 de diciembre de 2020,  a pesar de las dificultades generadas por la pandemia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</si>
</sst>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-* #,##0.00_-;\-* #,##0.00_-;_-* &quot;-&quot;??_-;_-@_-"/>
    <numFmt numFmtId="167" formatCode="#,##0.000"/>
    <numFmt numFmtId="169" formatCode="###,###,###,##0"/>
    <numFmt numFmtId="172" formatCode="_-* #,##0.00\ _P_t_s_-;\-* #,##0.00\ _P_t_s_-;_-* &quot;-&quot;??\ _P_t_s_-;_-@_-"/>
  </numFmts>
  <fonts count="11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6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3.5"/>
      <color indexed="8"/>
      <name val="MS Sans Serif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i/>
      <sz val="8"/>
      <name val="Arial"/>
      <family val="2"/>
    </font>
    <font>
      <b/>
      <sz val="8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3.5"/>
      <color indexed="8"/>
      <name val="Arial"/>
      <family val="2"/>
    </font>
    <font>
      <sz val="20"/>
      <color indexed="8"/>
      <name val="Arial"/>
      <family val="2"/>
    </font>
    <font>
      <sz val="18"/>
      <color indexed="8"/>
      <name val="Arial"/>
      <family val="2"/>
    </font>
    <font>
      <b/>
      <sz val="13.5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Calibri"/>
      <family val="2"/>
      <scheme val="minor"/>
    </font>
    <font>
      <sz val="10"/>
      <color rgb="FFFF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58">
    <xf numFmtId="0" fontId="0" fillId="0" borderId="0"/>
    <xf numFmtId="0" fontId="56" fillId="0" borderId="0" applyNumberFormat="0" applyFont="0" applyFill="0" applyBorder="0" applyProtection="0">
      <alignment vertical="center"/>
    </xf>
    <xf numFmtId="0" fontId="46" fillId="0" borderId="0"/>
    <xf numFmtId="0" fontId="59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85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87" fillId="0" borderId="11" applyNumberFormat="0" applyFill="0" applyAlignment="0" applyProtection="0"/>
    <xf numFmtId="0" fontId="88" fillId="0" borderId="12" applyNumberFormat="0" applyFill="0" applyAlignment="0" applyProtection="0"/>
    <xf numFmtId="0" fontId="88" fillId="0" borderId="0" applyNumberFormat="0" applyFill="0" applyBorder="0" applyAlignment="0" applyProtection="0"/>
    <xf numFmtId="0" fontId="89" fillId="2" borderId="0" applyNumberFormat="0" applyBorder="0" applyAlignment="0" applyProtection="0"/>
    <xf numFmtId="0" fontId="90" fillId="3" borderId="0" applyNumberFormat="0" applyBorder="0" applyAlignment="0" applyProtection="0"/>
    <xf numFmtId="0" fontId="91" fillId="4" borderId="0" applyNumberFormat="0" applyBorder="0" applyAlignment="0" applyProtection="0"/>
    <xf numFmtId="0" fontId="92" fillId="5" borderId="13" applyNumberFormat="0" applyAlignment="0" applyProtection="0"/>
    <xf numFmtId="0" fontId="93" fillId="6" borderId="14" applyNumberFormat="0" applyAlignment="0" applyProtection="0"/>
    <xf numFmtId="0" fontId="94" fillId="6" borderId="13" applyNumberFormat="0" applyAlignment="0" applyProtection="0"/>
    <xf numFmtId="0" fontId="95" fillId="0" borderId="15" applyNumberFormat="0" applyFill="0" applyAlignment="0" applyProtection="0"/>
    <xf numFmtId="0" fontId="96" fillId="7" borderId="16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3" fillId="0" borderId="18" applyNumberFormat="0" applyFill="0" applyAlignment="0" applyProtection="0"/>
    <xf numFmtId="0" fontId="99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99" fillId="20" borderId="0" applyNumberFormat="0" applyBorder="0" applyAlignment="0" applyProtection="0"/>
    <xf numFmtId="0" fontId="99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99" fillId="24" borderId="0" applyNumberFormat="0" applyBorder="0" applyAlignment="0" applyProtection="0"/>
    <xf numFmtId="0" fontId="99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99" fillId="28" borderId="0" applyNumberFormat="0" applyBorder="0" applyAlignment="0" applyProtection="0"/>
    <xf numFmtId="0" fontId="99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99" fillId="32" borderId="0" applyNumberFormat="0" applyBorder="0" applyAlignment="0" applyProtection="0"/>
    <xf numFmtId="172" fontId="46" fillId="0" borderId="0" applyFont="0" applyFill="0" applyBorder="0" applyAlignment="0" applyProtection="0"/>
    <xf numFmtId="0" fontId="28" fillId="0" borderId="0"/>
    <xf numFmtId="0" fontId="28" fillId="0" borderId="0"/>
    <xf numFmtId="0" fontId="28" fillId="8" borderId="17" applyNumberFormat="0" applyFont="0" applyAlignment="0" applyProtection="0"/>
    <xf numFmtId="0" fontId="28" fillId="8" borderId="17" applyNumberFormat="0" applyFont="0" applyAlignment="0" applyProtection="0"/>
    <xf numFmtId="0" fontId="28" fillId="8" borderId="17" applyNumberFormat="0" applyFont="0" applyAlignment="0" applyProtection="0"/>
    <xf numFmtId="0" fontId="28" fillId="0" borderId="0"/>
    <xf numFmtId="0" fontId="28" fillId="8" borderId="17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7" applyNumberFormat="0" applyFont="0" applyAlignment="0" applyProtection="0"/>
    <xf numFmtId="0" fontId="28" fillId="8" borderId="17" applyNumberFormat="0" applyFont="0" applyAlignment="0" applyProtection="0"/>
    <xf numFmtId="0" fontId="28" fillId="8" borderId="17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17" applyNumberFormat="0" applyFont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165" fontId="28" fillId="0" borderId="0" applyFont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7" applyNumberFormat="0" applyFont="0" applyAlignment="0" applyProtection="0"/>
    <xf numFmtId="0" fontId="28" fillId="8" borderId="17" applyNumberFormat="0" applyFont="0" applyAlignment="0" applyProtection="0"/>
    <xf numFmtId="0" fontId="28" fillId="8" borderId="17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8" borderId="17" applyNumberFormat="0" applyFont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8" borderId="17" applyNumberFormat="0" applyFont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1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8" borderId="17" applyNumberFormat="0" applyFont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165" fontId="28" fillId="0" borderId="0" applyFont="0" applyFill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8" borderId="17" applyNumberFormat="0" applyFont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17" applyNumberFormat="0" applyFont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0" borderId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17" applyNumberFormat="0" applyFont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0" fontId="28" fillId="8" borderId="17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7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7" applyNumberFormat="0" applyFont="0" applyAlignment="0" applyProtection="0"/>
    <xf numFmtId="0" fontId="28" fillId="8" borderId="17" applyNumberFormat="0" applyFont="0" applyAlignment="0" applyProtection="0"/>
    <xf numFmtId="0" fontId="28" fillId="8" borderId="17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165" fontId="28" fillId="0" borderId="0" applyFont="0" applyFill="0" applyBorder="0" applyAlignment="0" applyProtection="0"/>
    <xf numFmtId="0" fontId="28" fillId="8" borderId="17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0" fontId="28" fillId="8" borderId="17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165" fontId="28" fillId="0" borderId="0" applyFont="0" applyFill="0" applyBorder="0" applyAlignment="0" applyProtection="0"/>
    <xf numFmtId="0" fontId="28" fillId="8" borderId="17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165" fontId="46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0" fontId="24" fillId="0" borderId="0"/>
    <xf numFmtId="0" fontId="100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0" fontId="23" fillId="0" borderId="0"/>
    <xf numFmtId="0" fontId="23" fillId="8" borderId="17" applyNumberFormat="0" applyFont="0" applyAlignment="0" applyProtection="0"/>
    <xf numFmtId="0" fontId="23" fillId="8" borderId="17" applyNumberFormat="0" applyFont="0" applyAlignment="0" applyProtection="0"/>
    <xf numFmtId="0" fontId="23" fillId="8" borderId="17" applyNumberFormat="0" applyFont="0" applyAlignment="0" applyProtection="0"/>
    <xf numFmtId="0" fontId="23" fillId="0" borderId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7" applyNumberFormat="0" applyFont="0" applyAlignment="0" applyProtection="0"/>
    <xf numFmtId="0" fontId="23" fillId="8" borderId="17" applyNumberFormat="0" applyFont="0" applyAlignment="0" applyProtection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17" applyNumberFormat="0" applyFont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165" fontId="23" fillId="0" borderId="0" applyFont="0" applyFill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7" applyNumberFormat="0" applyFont="0" applyAlignment="0" applyProtection="0"/>
    <xf numFmtId="0" fontId="23" fillId="8" borderId="17" applyNumberFormat="0" applyFont="0" applyAlignment="0" applyProtection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17" applyNumberFormat="0" applyFont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17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1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17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165" fontId="23" fillId="0" borderId="0" applyFont="0" applyFill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17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8" borderId="17" applyNumberFormat="0" applyFont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0" borderId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8" borderId="17" applyNumberFormat="0" applyFont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7" applyNumberFormat="0" applyFont="0" applyAlignment="0" applyProtection="0"/>
    <xf numFmtId="0" fontId="23" fillId="8" borderId="17" applyNumberFormat="0" applyFont="0" applyAlignment="0" applyProtection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0" fontId="23" fillId="8" borderId="17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11" fillId="0" borderId="0"/>
    <xf numFmtId="0" fontId="112" fillId="0" borderId="0"/>
    <xf numFmtId="0" fontId="113" fillId="0" borderId="0"/>
    <xf numFmtId="0" fontId="114" fillId="0" borderId="0"/>
    <xf numFmtId="0" fontId="115" fillId="0" borderId="0"/>
  </cellStyleXfs>
  <cellXfs count="226">
    <xf numFmtId="0" fontId="0" fillId="0" borderId="0" xfId="0"/>
    <xf numFmtId="0" fontId="55" fillId="0" borderId="0" xfId="0" applyFont="1"/>
    <xf numFmtId="0" fontId="59" fillId="0" borderId="0" xfId="3"/>
    <xf numFmtId="3" fontId="59" fillId="0" borderId="0" xfId="3" applyNumberFormat="1"/>
    <xf numFmtId="0" fontId="60" fillId="0" borderId="0" xfId="3" applyFont="1"/>
    <xf numFmtId="0" fontId="52" fillId="0" borderId="0" xfId="3" applyFont="1"/>
    <xf numFmtId="0" fontId="61" fillId="0" borderId="0" xfId="3" applyFont="1"/>
    <xf numFmtId="3" fontId="61" fillId="0" borderId="0" xfId="3" applyNumberFormat="1" applyFont="1"/>
    <xf numFmtId="3" fontId="59" fillId="0" borderId="0" xfId="3" applyNumberFormat="1" applyProtection="1">
      <protection locked="0"/>
    </xf>
    <xf numFmtId="0" fontId="62" fillId="0" borderId="0" xfId="3" applyFont="1"/>
    <xf numFmtId="0" fontId="54" fillId="0" borderId="0" xfId="3" applyFont="1"/>
    <xf numFmtId="3" fontId="63" fillId="0" borderId="0" xfId="3" applyNumberFormat="1" applyFont="1"/>
    <xf numFmtId="3" fontId="54" fillId="0" borderId="0" xfId="3" applyNumberFormat="1" applyFont="1" applyProtection="1">
      <protection locked="0"/>
    </xf>
    <xf numFmtId="3" fontId="54" fillId="0" borderId="0" xfId="3" applyNumberFormat="1" applyFont="1"/>
    <xf numFmtId="3" fontId="50" fillId="0" borderId="0" xfId="3" applyNumberFormat="1" applyFont="1"/>
    <xf numFmtId="3" fontId="48" fillId="0" borderId="0" xfId="3" applyNumberFormat="1" applyFont="1"/>
    <xf numFmtId="3" fontId="48" fillId="0" borderId="0" xfId="3" applyNumberFormat="1" applyFont="1" applyProtection="1">
      <protection locked="0"/>
    </xf>
    <xf numFmtId="49" fontId="54" fillId="0" borderId="0" xfId="3" applyNumberFormat="1" applyFont="1"/>
    <xf numFmtId="49" fontId="59" fillId="0" borderId="0" xfId="3" applyNumberFormat="1"/>
    <xf numFmtId="49" fontId="48" fillId="0" borderId="0" xfId="3" applyNumberFormat="1" applyFont="1" applyAlignment="1">
      <alignment horizontal="center"/>
    </xf>
    <xf numFmtId="3" fontId="54" fillId="0" borderId="0" xfId="3" applyNumberFormat="1" applyFont="1" applyFill="1"/>
    <xf numFmtId="0" fontId="57" fillId="0" borderId="0" xfId="3" applyFont="1"/>
    <xf numFmtId="0" fontId="50" fillId="0" borderId="0" xfId="3" applyFont="1" applyFill="1" applyBorder="1"/>
    <xf numFmtId="0" fontId="54" fillId="0" borderId="0" xfId="3" applyFont="1" applyFill="1"/>
    <xf numFmtId="49" fontId="48" fillId="0" borderId="0" xfId="3" applyNumberFormat="1" applyFont="1" applyFill="1" applyAlignment="1">
      <alignment horizontal="center"/>
    </xf>
    <xf numFmtId="3" fontId="48" fillId="0" borderId="0" xfId="3" applyNumberFormat="1" applyFont="1" applyFill="1"/>
    <xf numFmtId="0" fontId="59" fillId="0" borderId="0" xfId="3" applyFill="1"/>
    <xf numFmtId="0" fontId="48" fillId="0" borderId="1" xfId="3" applyFont="1" applyBorder="1"/>
    <xf numFmtId="0" fontId="54" fillId="0" borderId="0" xfId="3" applyFont="1" applyAlignment="1">
      <alignment horizontal="center"/>
    </xf>
    <xf numFmtId="3" fontId="59" fillId="0" borderId="0" xfId="3" applyNumberFormat="1" applyFont="1"/>
    <xf numFmtId="0" fontId="66" fillId="0" borderId="0" xfId="3" applyFont="1"/>
    <xf numFmtId="3" fontId="54" fillId="0" borderId="5" xfId="3" applyNumberFormat="1" applyFont="1" applyFill="1" applyBorder="1"/>
    <xf numFmtId="3" fontId="54" fillId="0" borderId="5" xfId="3" applyNumberFormat="1" applyFont="1" applyBorder="1" applyProtection="1">
      <protection locked="0"/>
    </xf>
    <xf numFmtId="3" fontId="57" fillId="0" borderId="0" xfId="3" applyNumberFormat="1" applyFont="1"/>
    <xf numFmtId="3" fontId="57" fillId="0" borderId="5" xfId="3" applyNumberFormat="1" applyFont="1" applyBorder="1"/>
    <xf numFmtId="3" fontId="57" fillId="0" borderId="0" xfId="3" applyNumberFormat="1" applyFont="1" applyProtection="1">
      <protection locked="0"/>
    </xf>
    <xf numFmtId="3" fontId="57" fillId="0" borderId="5" xfId="3" applyNumberFormat="1" applyFont="1" applyBorder="1" applyProtection="1">
      <protection locked="0"/>
    </xf>
    <xf numFmtId="3" fontId="57" fillId="0" borderId="0" xfId="3" applyNumberFormat="1" applyFont="1" applyBorder="1" applyProtection="1">
      <protection locked="0"/>
    </xf>
    <xf numFmtId="0" fontId="48" fillId="0" borderId="3" xfId="3" applyFont="1" applyBorder="1"/>
    <xf numFmtId="0" fontId="69" fillId="0" borderId="0" xfId="0" applyFont="1" applyAlignment="1">
      <alignment horizontal="center"/>
    </xf>
    <xf numFmtId="3" fontId="70" fillId="0" borderId="0" xfId="3" applyNumberFormat="1" applyFont="1" applyProtection="1">
      <protection locked="0"/>
    </xf>
    <xf numFmtId="0" fontId="50" fillId="0" borderId="0" xfId="3" applyFont="1" applyFill="1"/>
    <xf numFmtId="3" fontId="50" fillId="0" borderId="0" xfId="3" applyNumberFormat="1" applyFont="1" applyFill="1"/>
    <xf numFmtId="0" fontId="48" fillId="0" borderId="0" xfId="3" applyFont="1" applyFill="1"/>
    <xf numFmtId="49" fontId="48" fillId="0" borderId="0" xfId="3" applyNumberFormat="1" applyFont="1" applyFill="1" applyBorder="1" applyAlignment="1">
      <alignment horizontal="center"/>
    </xf>
    <xf numFmtId="3" fontId="48" fillId="0" borderId="0" xfId="3" applyNumberFormat="1" applyFont="1" applyFill="1" applyBorder="1" applyAlignment="1">
      <alignment horizontal="right"/>
    </xf>
    <xf numFmtId="3" fontId="48" fillId="0" borderId="1" xfId="3" applyNumberFormat="1" applyFont="1" applyFill="1" applyBorder="1" applyAlignment="1">
      <alignment horizontal="center"/>
    </xf>
    <xf numFmtId="3" fontId="54" fillId="0" borderId="0" xfId="3" applyNumberFormat="1" applyFont="1" applyFill="1" applyBorder="1"/>
    <xf numFmtId="3" fontId="48" fillId="0" borderId="0" xfId="3" applyNumberFormat="1" applyFont="1" applyFill="1" applyBorder="1" applyAlignment="1">
      <alignment horizontal="left"/>
    </xf>
    <xf numFmtId="3" fontId="48" fillId="0" borderId="2" xfId="3" applyNumberFormat="1" applyFont="1" applyFill="1" applyBorder="1" applyAlignment="1">
      <alignment horizontal="right"/>
    </xf>
    <xf numFmtId="3" fontId="48" fillId="0" borderId="2" xfId="3" applyNumberFormat="1" applyFont="1" applyFill="1" applyBorder="1"/>
    <xf numFmtId="3" fontId="48" fillId="0" borderId="0" xfId="3" applyNumberFormat="1" applyFont="1" applyFill="1" applyBorder="1" applyAlignment="1">
      <alignment horizontal="center"/>
    </xf>
    <xf numFmtId="3" fontId="48" fillId="0" borderId="0" xfId="3" applyNumberFormat="1" applyFont="1" applyFill="1" applyBorder="1"/>
    <xf numFmtId="3" fontId="66" fillId="0" borderId="0" xfId="3" applyNumberFormat="1" applyFont="1" applyFill="1" applyBorder="1" applyAlignment="1">
      <alignment horizontal="center"/>
    </xf>
    <xf numFmtId="3" fontId="66" fillId="0" borderId="0" xfId="3" applyNumberFormat="1" applyFont="1" applyFill="1" applyBorder="1"/>
    <xf numFmtId="3" fontId="66" fillId="0" borderId="2" xfId="3" applyNumberFormat="1" applyFont="1" applyFill="1" applyBorder="1"/>
    <xf numFmtId="0" fontId="59" fillId="0" borderId="0" xfId="3" applyAlignment="1">
      <alignment horizontal="right"/>
    </xf>
    <xf numFmtId="0" fontId="54" fillId="0" borderId="0" xfId="3" applyFont="1" applyAlignment="1">
      <alignment horizontal="right"/>
    </xf>
    <xf numFmtId="0" fontId="48" fillId="0" borderId="0" xfId="3" applyFont="1" applyAlignment="1">
      <alignment horizontal="center"/>
    </xf>
    <xf numFmtId="49" fontId="54" fillId="0" borderId="0" xfId="3" applyNumberFormat="1" applyFont="1" applyAlignment="1">
      <alignment horizontal="right"/>
    </xf>
    <xf numFmtId="0" fontId="64" fillId="0" borderId="0" xfId="3" applyFont="1" applyAlignment="1">
      <alignment horizontal="right"/>
    </xf>
    <xf numFmtId="0" fontId="48" fillId="0" borderId="0" xfId="3" applyFont="1" applyAlignment="1">
      <alignment horizontal="right"/>
    </xf>
    <xf numFmtId="0" fontId="59" fillId="0" borderId="0" xfId="3" applyAlignment="1"/>
    <xf numFmtId="0" fontId="54" fillId="0" borderId="0" xfId="3" applyFont="1" applyAlignment="1"/>
    <xf numFmtId="49" fontId="54" fillId="0" borderId="0" xfId="3" applyNumberFormat="1" applyFont="1" applyAlignment="1"/>
    <xf numFmtId="0" fontId="48" fillId="0" borderId="0" xfId="3" applyFont="1" applyAlignment="1"/>
    <xf numFmtId="3" fontId="57" fillId="0" borderId="0" xfId="3" applyNumberFormat="1" applyFont="1" applyFill="1"/>
    <xf numFmtId="3" fontId="57" fillId="0" borderId="5" xfId="3" applyNumberFormat="1" applyFont="1" applyFill="1" applyBorder="1"/>
    <xf numFmtId="3" fontId="50" fillId="0" borderId="2" xfId="3" applyNumberFormat="1" applyFont="1" applyBorder="1"/>
    <xf numFmtId="3" fontId="50" fillId="0" borderId="2" xfId="3" applyNumberFormat="1" applyFont="1" applyBorder="1" applyProtection="1"/>
    <xf numFmtId="3" fontId="50" fillId="0" borderId="1" xfId="3" applyNumberFormat="1" applyFont="1" applyBorder="1" applyAlignment="1" applyProtection="1">
      <alignment horizontal="center"/>
      <protection locked="0"/>
    </xf>
    <xf numFmtId="3" fontId="65" fillId="0" borderId="1" xfId="3" applyNumberFormat="1" applyFont="1" applyFill="1" applyBorder="1" applyAlignment="1">
      <alignment horizontal="center"/>
    </xf>
    <xf numFmtId="3" fontId="65" fillId="0" borderId="1" xfId="3" applyNumberFormat="1" applyFont="1" applyBorder="1" applyAlignment="1">
      <alignment horizontal="center"/>
    </xf>
    <xf numFmtId="0" fontId="49" fillId="0" borderId="0" xfId="3" applyFont="1" applyAlignment="1">
      <alignment horizontal="center"/>
    </xf>
    <xf numFmtId="3" fontId="49" fillId="0" borderId="0" xfId="3" applyNumberFormat="1" applyFont="1" applyAlignment="1">
      <alignment horizontal="center"/>
    </xf>
    <xf numFmtId="3" fontId="49" fillId="0" borderId="0" xfId="3" applyNumberFormat="1" applyFont="1" applyFill="1" applyAlignment="1">
      <alignment horizontal="center"/>
    </xf>
    <xf numFmtId="0" fontId="49" fillId="0" borderId="0" xfId="3" applyFont="1" applyFill="1" applyAlignment="1">
      <alignment horizontal="center"/>
    </xf>
    <xf numFmtId="0" fontId="49" fillId="0" borderId="1" xfId="3" applyFont="1" applyFill="1" applyBorder="1" applyAlignment="1">
      <alignment horizontal="center"/>
    </xf>
    <xf numFmtId="0" fontId="49" fillId="0" borderId="0" xfId="3" applyFont="1" applyFill="1" applyBorder="1" applyAlignment="1">
      <alignment horizontal="center"/>
    </xf>
    <xf numFmtId="0" fontId="75" fillId="0" borderId="0" xfId="3" applyFont="1" applyFill="1" applyAlignment="1">
      <alignment horizontal="center"/>
    </xf>
    <xf numFmtId="0" fontId="0" fillId="0" borderId="3" xfId="0" applyBorder="1"/>
    <xf numFmtId="0" fontId="53" fillId="0" borderId="0" xfId="3" applyFont="1" applyFill="1" applyBorder="1"/>
    <xf numFmtId="0" fontId="51" fillId="0" borderId="0" xfId="3" applyFont="1"/>
    <xf numFmtId="3" fontId="53" fillId="0" borderId="0" xfId="3" applyNumberFormat="1" applyFont="1" applyFill="1" applyBorder="1"/>
    <xf numFmtId="0" fontId="46" fillId="0" borderId="0" xfId="3" applyFont="1"/>
    <xf numFmtId="3" fontId="46" fillId="0" borderId="0" xfId="3" applyNumberFormat="1" applyFont="1" applyFill="1" applyBorder="1" applyAlignment="1">
      <alignment horizontal="right"/>
    </xf>
    <xf numFmtId="0" fontId="73" fillId="0" borderId="0" xfId="3" applyFont="1" applyFill="1" applyAlignment="1">
      <alignment horizontal="center"/>
    </xf>
    <xf numFmtId="0" fontId="47" fillId="0" borderId="0" xfId="3" applyFont="1" applyFill="1" applyAlignment="1">
      <alignment horizontal="center"/>
    </xf>
    <xf numFmtId="49" fontId="49" fillId="0" borderId="0" xfId="3" applyNumberFormat="1" applyFont="1" applyFill="1" applyAlignment="1">
      <alignment horizontal="center"/>
    </xf>
    <xf numFmtId="49" fontId="47" fillId="0" borderId="0" xfId="3" applyNumberFormat="1" applyFont="1" applyFill="1" applyAlignment="1">
      <alignment horizontal="center"/>
    </xf>
    <xf numFmtId="0" fontId="74" fillId="0" borderId="0" xfId="3" applyFont="1" applyFill="1" applyAlignment="1">
      <alignment horizontal="center"/>
    </xf>
    <xf numFmtId="0" fontId="58" fillId="0" borderId="0" xfId="3" applyFont="1" applyFill="1" applyAlignment="1">
      <alignment horizontal="center"/>
    </xf>
    <xf numFmtId="49" fontId="58" fillId="0" borderId="0" xfId="3" applyNumberFormat="1" applyFont="1" applyFill="1" applyAlignment="1">
      <alignment horizontal="center"/>
    </xf>
    <xf numFmtId="0" fontId="66" fillId="0" borderId="0" xfId="3" applyFont="1" applyAlignment="1">
      <alignment horizontal="center"/>
    </xf>
    <xf numFmtId="0" fontId="77" fillId="0" borderId="0" xfId="3" applyFont="1"/>
    <xf numFmtId="0" fontId="66" fillId="0" borderId="0" xfId="3" applyFont="1" applyFill="1" applyAlignment="1">
      <alignment horizontal="center"/>
    </xf>
    <xf numFmtId="0" fontId="78" fillId="0" borderId="0" xfId="3" applyFont="1"/>
    <xf numFmtId="3" fontId="66" fillId="0" borderId="0" xfId="3" applyNumberFormat="1" applyFont="1" applyFill="1"/>
    <xf numFmtId="0" fontId="76" fillId="0" borderId="2" xfId="3" applyFont="1" applyFill="1" applyBorder="1"/>
    <xf numFmtId="3" fontId="66" fillId="0" borderId="9" xfId="3" applyNumberFormat="1" applyFont="1" applyFill="1" applyBorder="1"/>
    <xf numFmtId="3" fontId="66" fillId="0" borderId="0" xfId="3" applyNumberFormat="1" applyFont="1" applyFill="1" applyAlignment="1">
      <alignment horizontal="center"/>
    </xf>
    <xf numFmtId="0" fontId="46" fillId="0" borderId="0" xfId="3" applyFont="1" applyFill="1"/>
    <xf numFmtId="0" fontId="79" fillId="0" borderId="0" xfId="0" applyFont="1"/>
    <xf numFmtId="0" fontId="68" fillId="0" borderId="0" xfId="0" applyFont="1"/>
    <xf numFmtId="0" fontId="56" fillId="0" borderId="0" xfId="0" applyFont="1" applyAlignment="1">
      <alignment horizontal="right"/>
    </xf>
    <xf numFmtId="0" fontId="80" fillId="0" borderId="0" xfId="3" applyFont="1" applyAlignment="1"/>
    <xf numFmtId="0" fontId="81" fillId="0" borderId="0" xfId="0" applyFont="1" applyAlignment="1"/>
    <xf numFmtId="0" fontId="81" fillId="0" borderId="0" xfId="0" applyFont="1" applyAlignment="1">
      <alignment horizontal="center"/>
    </xf>
    <xf numFmtId="3" fontId="82" fillId="0" borderId="0" xfId="3" applyNumberFormat="1" applyFont="1" applyFill="1"/>
    <xf numFmtId="0" fontId="59" fillId="0" borderId="0" xfId="1" applyFont="1">
      <alignment vertical="center"/>
    </xf>
    <xf numFmtId="0" fontId="66" fillId="0" borderId="0" xfId="3" applyFont="1" applyFill="1"/>
    <xf numFmtId="0" fontId="48" fillId="0" borderId="1" xfId="3" applyFont="1" applyFill="1" applyBorder="1"/>
    <xf numFmtId="0" fontId="50" fillId="0" borderId="1" xfId="3" applyFont="1" applyFill="1" applyBorder="1"/>
    <xf numFmtId="0" fontId="48" fillId="0" borderId="4" xfId="3" applyFont="1" applyFill="1" applyBorder="1"/>
    <xf numFmtId="0" fontId="67" fillId="0" borderId="0" xfId="3" applyFont="1" applyFill="1" applyBorder="1"/>
    <xf numFmtId="0" fontId="53" fillId="0" borderId="0" xfId="3" applyFont="1" applyFill="1" applyBorder="1" applyAlignment="1">
      <alignment horizontal="left"/>
    </xf>
    <xf numFmtId="0" fontId="50" fillId="0" borderId="0" xfId="3" applyFont="1" applyFill="1" applyBorder="1" applyAlignment="1">
      <alignment horizontal="left"/>
    </xf>
    <xf numFmtId="0" fontId="66" fillId="0" borderId="8" xfId="3" applyFont="1" applyFill="1" applyBorder="1"/>
    <xf numFmtId="0" fontId="46" fillId="0" borderId="7" xfId="3" applyFont="1" applyBorder="1" applyAlignment="1">
      <alignment horizontal="center"/>
    </xf>
    <xf numFmtId="0" fontId="46" fillId="0" borderId="0" xfId="3" applyFont="1" applyAlignment="1">
      <alignment horizontal="center"/>
    </xf>
    <xf numFmtId="3" fontId="57" fillId="0" borderId="0" xfId="3" applyNumberFormat="1" applyFont="1" applyBorder="1"/>
    <xf numFmtId="0" fontId="84" fillId="0" borderId="0" xfId="3" applyFont="1"/>
    <xf numFmtId="10" fontId="66" fillId="0" borderId="2" xfId="3" applyNumberFormat="1" applyFont="1" applyFill="1" applyBorder="1" applyAlignment="1">
      <alignment horizontal="right"/>
    </xf>
    <xf numFmtId="49" fontId="59" fillId="0" borderId="0" xfId="1" applyNumberFormat="1" applyFont="1">
      <alignment vertical="center"/>
    </xf>
    <xf numFmtId="0" fontId="62" fillId="0" borderId="0" xfId="1" applyFont="1">
      <alignment vertical="center"/>
    </xf>
    <xf numFmtId="0" fontId="52" fillId="0" borderId="0" xfId="1" applyFont="1">
      <alignment vertical="center"/>
    </xf>
    <xf numFmtId="49" fontId="51" fillId="0" borderId="0" xfId="3" applyNumberFormat="1" applyFont="1"/>
    <xf numFmtId="3" fontId="53" fillId="0" borderId="0" xfId="3" applyNumberFormat="1" applyFont="1" applyFill="1" applyBorder="1" applyAlignment="1">
      <alignment horizontal="right"/>
    </xf>
    <xf numFmtId="3" fontId="59" fillId="0" borderId="0" xfId="1" applyNumberFormat="1" applyFont="1">
      <alignment vertical="center"/>
    </xf>
    <xf numFmtId="167" fontId="46" fillId="0" borderId="1" xfId="3" applyNumberFormat="1" applyFont="1" applyFill="1" applyBorder="1" applyAlignment="1">
      <alignment horizontal="center"/>
    </xf>
    <xf numFmtId="3" fontId="46" fillId="0" borderId="0" xfId="3" applyNumberFormat="1" applyFont="1" applyFill="1"/>
    <xf numFmtId="3" fontId="46" fillId="0" borderId="0" xfId="3" applyNumberFormat="1" applyFont="1"/>
    <xf numFmtId="3" fontId="53" fillId="0" borderId="0" xfId="3" applyNumberFormat="1" applyFont="1" applyProtection="1">
      <protection locked="0"/>
    </xf>
    <xf numFmtId="10" fontId="51" fillId="0" borderId="0" xfId="3" applyNumberFormat="1" applyFont="1" applyFill="1"/>
    <xf numFmtId="0" fontId="53" fillId="0" borderId="0" xfId="3" applyFont="1" applyFill="1"/>
    <xf numFmtId="10" fontId="53" fillId="0" borderId="0" xfId="3" applyNumberFormat="1" applyFont="1" applyFill="1" applyBorder="1" applyAlignment="1">
      <alignment horizontal="right"/>
    </xf>
    <xf numFmtId="0" fontId="46" fillId="0" borderId="0" xfId="3" applyFont="1" applyFill="1" applyBorder="1"/>
    <xf numFmtId="3" fontId="46" fillId="0" borderId="0" xfId="3" applyNumberFormat="1" applyFont="1" applyFill="1" applyBorder="1" applyAlignment="1">
      <alignment horizontal="left"/>
    </xf>
    <xf numFmtId="10" fontId="53" fillId="0" borderId="1" xfId="3" applyNumberFormat="1" applyFont="1" applyFill="1" applyBorder="1" applyAlignment="1">
      <alignment horizontal="center"/>
    </xf>
    <xf numFmtId="3" fontId="46" fillId="0" borderId="0" xfId="3" applyNumberFormat="1" applyFont="1" applyFill="1" applyBorder="1"/>
    <xf numFmtId="3" fontId="53" fillId="0" borderId="0" xfId="3" applyNumberFormat="1" applyFont="1" applyFill="1" applyBorder="1" applyAlignment="1">
      <alignment horizontal="left"/>
    </xf>
    <xf numFmtId="10" fontId="53" fillId="0" borderId="0" xfId="1" applyNumberFormat="1" applyFont="1" applyFill="1" applyBorder="1">
      <alignment vertical="center"/>
    </xf>
    <xf numFmtId="0" fontId="53" fillId="0" borderId="3" xfId="3" applyFont="1" applyFill="1" applyBorder="1"/>
    <xf numFmtId="3" fontId="53" fillId="0" borderId="3" xfId="3" applyNumberFormat="1" applyFont="1" applyFill="1" applyBorder="1" applyAlignment="1">
      <alignment horizontal="left"/>
    </xf>
    <xf numFmtId="3" fontId="53" fillId="0" borderId="3" xfId="3" applyNumberFormat="1" applyFont="1" applyFill="1" applyBorder="1" applyAlignment="1">
      <alignment horizontal="right"/>
    </xf>
    <xf numFmtId="10" fontId="53" fillId="0" borderId="2" xfId="1" applyNumberFormat="1" applyFont="1" applyFill="1" applyBorder="1">
      <alignment vertical="center"/>
    </xf>
    <xf numFmtId="3" fontId="46" fillId="0" borderId="2" xfId="3" applyNumberFormat="1" applyFont="1" applyFill="1" applyBorder="1" applyAlignment="1">
      <alignment horizontal="left"/>
    </xf>
    <xf numFmtId="10" fontId="53" fillId="0" borderId="2" xfId="3" applyNumberFormat="1" applyFont="1" applyFill="1" applyBorder="1" applyAlignment="1">
      <alignment horizontal="right"/>
    </xf>
    <xf numFmtId="3" fontId="51" fillId="0" borderId="0" xfId="3" applyNumberFormat="1" applyFont="1"/>
    <xf numFmtId="3" fontId="53" fillId="0" borderId="3" xfId="3" applyNumberFormat="1" applyFont="1" applyFill="1" applyBorder="1"/>
    <xf numFmtId="3" fontId="46" fillId="0" borderId="0" xfId="3" applyNumberFormat="1" applyFont="1" applyFill="1" applyAlignment="1">
      <alignment horizontal="right"/>
    </xf>
    <xf numFmtId="3" fontId="53" fillId="0" borderId="2" xfId="3" applyNumberFormat="1" applyFont="1" applyFill="1" applyBorder="1"/>
    <xf numFmtId="0" fontId="51" fillId="0" borderId="3" xfId="3" applyFont="1" applyBorder="1"/>
    <xf numFmtId="0" fontId="75" fillId="0" borderId="3" xfId="3" applyFont="1" applyFill="1" applyBorder="1" applyAlignment="1">
      <alignment horizontal="center"/>
    </xf>
    <xf numFmtId="0" fontId="56" fillId="0" borderId="3" xfId="0" applyFont="1" applyBorder="1" applyAlignment="1">
      <alignment horizontal="right"/>
    </xf>
    <xf numFmtId="0" fontId="66" fillId="0" borderId="0" xfId="3" applyFont="1" applyFill="1" applyBorder="1"/>
    <xf numFmtId="0" fontId="76" fillId="0" borderId="0" xfId="3" applyFont="1" applyFill="1" applyBorder="1"/>
    <xf numFmtId="10" fontId="66" fillId="0" borderId="0" xfId="3" applyNumberFormat="1" applyFont="1" applyFill="1" applyBorder="1" applyAlignment="1">
      <alignment horizontal="right"/>
    </xf>
    <xf numFmtId="0" fontId="66" fillId="0" borderId="19" xfId="3" applyFont="1" applyFill="1" applyBorder="1"/>
    <xf numFmtId="0" fontId="76" fillId="0" borderId="19" xfId="3" applyFont="1" applyFill="1" applyBorder="1"/>
    <xf numFmtId="3" fontId="66" fillId="0" borderId="19" xfId="3" applyNumberFormat="1" applyFont="1" applyFill="1" applyBorder="1"/>
    <xf numFmtId="3" fontId="51" fillId="0" borderId="0" xfId="3" applyNumberFormat="1" applyFont="1" applyFill="1"/>
    <xf numFmtId="0" fontId="51" fillId="0" borderId="0" xfId="1" applyFont="1">
      <alignment vertical="center"/>
    </xf>
    <xf numFmtId="0" fontId="51" fillId="0" borderId="0" xfId="3" applyFont="1" applyFill="1"/>
    <xf numFmtId="0" fontId="51" fillId="0" borderId="3" xfId="3" applyFont="1" applyFill="1" applyBorder="1"/>
    <xf numFmtId="3" fontId="51" fillId="0" borderId="3" xfId="3" applyNumberFormat="1" applyFont="1" applyFill="1" applyBorder="1"/>
    <xf numFmtId="10" fontId="51" fillId="0" borderId="3" xfId="3" applyNumberFormat="1" applyFont="1" applyFill="1" applyBorder="1"/>
    <xf numFmtId="0" fontId="101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105" fillId="0" borderId="0" xfId="0" applyFont="1"/>
    <xf numFmtId="0" fontId="101" fillId="0" borderId="0" xfId="0" applyFont="1"/>
    <xf numFmtId="0" fontId="101" fillId="0" borderId="7" xfId="0" applyFont="1" applyBorder="1" applyAlignment="1">
      <alignment horizontal="center"/>
    </xf>
    <xf numFmtId="0" fontId="106" fillId="0" borderId="0" xfId="0" applyFont="1" applyAlignment="1">
      <alignment horizontal="right"/>
    </xf>
    <xf numFmtId="0" fontId="106" fillId="0" borderId="7" xfId="0" applyFont="1" applyBorder="1" applyAlignment="1">
      <alignment horizontal="right"/>
    </xf>
    <xf numFmtId="0" fontId="107" fillId="0" borderId="0" xfId="3" applyFont="1"/>
    <xf numFmtId="0" fontId="106" fillId="0" borderId="0" xfId="0" applyFont="1" applyBorder="1" applyAlignment="1">
      <alignment horizontal="right"/>
    </xf>
    <xf numFmtId="3" fontId="54" fillId="0" borderId="0" xfId="3" applyNumberFormat="1" applyFont="1" applyBorder="1" applyProtection="1">
      <protection locked="0"/>
    </xf>
    <xf numFmtId="0" fontId="66" fillId="0" borderId="0" xfId="3" applyFont="1" applyBorder="1" applyAlignment="1">
      <alignment horizontal="center"/>
    </xf>
    <xf numFmtId="0" fontId="64" fillId="0" borderId="7" xfId="3" applyFont="1" applyFill="1" applyBorder="1"/>
    <xf numFmtId="0" fontId="46" fillId="0" borderId="7" xfId="3" applyFont="1" applyFill="1" applyBorder="1"/>
    <xf numFmtId="3" fontId="46" fillId="0" borderId="7" xfId="3" applyNumberFormat="1" applyFont="1" applyFill="1" applyBorder="1"/>
    <xf numFmtId="3" fontId="64" fillId="0" borderId="7" xfId="3" applyNumberFormat="1" applyFont="1" applyFill="1" applyBorder="1"/>
    <xf numFmtId="10" fontId="53" fillId="0" borderId="7" xfId="3" applyNumberFormat="1" applyFont="1" applyFill="1" applyBorder="1" applyAlignment="1">
      <alignment horizontal="right"/>
    </xf>
    <xf numFmtId="3" fontId="49" fillId="0" borderId="7" xfId="3" applyNumberFormat="1" applyFont="1" applyFill="1" applyBorder="1" applyAlignment="1">
      <alignment horizontal="center"/>
    </xf>
    <xf numFmtId="0" fontId="108" fillId="0" borderId="0" xfId="18" applyFont="1"/>
    <xf numFmtId="0" fontId="108" fillId="0" borderId="0" xfId="0" applyFont="1"/>
    <xf numFmtId="169" fontId="108" fillId="0" borderId="6" xfId="18" applyNumberFormat="1" applyFont="1" applyFill="1" applyBorder="1"/>
    <xf numFmtId="0" fontId="107" fillId="0" borderId="7" xfId="3" applyFont="1" applyBorder="1" applyAlignment="1">
      <alignment horizontal="right"/>
    </xf>
    <xf numFmtId="3" fontId="48" fillId="0" borderId="3" xfId="3" applyNumberFormat="1" applyFont="1" applyFill="1" applyBorder="1" applyAlignment="1">
      <alignment horizontal="right"/>
    </xf>
    <xf numFmtId="3" fontId="46" fillId="0" borderId="3" xfId="3" applyNumberFormat="1" applyFont="1" applyFill="1" applyBorder="1" applyAlignment="1">
      <alignment horizontal="right"/>
    </xf>
    <xf numFmtId="10" fontId="53" fillId="0" borderId="3" xfId="3" applyNumberFormat="1" applyFont="1" applyFill="1" applyBorder="1" applyAlignment="1">
      <alignment horizontal="right"/>
    </xf>
    <xf numFmtId="3" fontId="50" fillId="0" borderId="2" xfId="3" applyNumberFormat="1" applyFont="1" applyFill="1" applyBorder="1" applyAlignment="1">
      <alignment horizontal="right"/>
    </xf>
    <xf numFmtId="3" fontId="50" fillId="0" borderId="2" xfId="3" applyNumberFormat="1" applyFont="1" applyFill="1" applyBorder="1"/>
    <xf numFmtId="10" fontId="50" fillId="0" borderId="2" xfId="3" applyNumberFormat="1" applyFont="1" applyFill="1" applyBorder="1" applyAlignment="1">
      <alignment horizontal="right"/>
    </xf>
    <xf numFmtId="0" fontId="46" fillId="0" borderId="5" xfId="3" applyFont="1" applyBorder="1"/>
    <xf numFmtId="0" fontId="81" fillId="0" borderId="0" xfId="0" applyFont="1" applyFill="1" applyAlignment="1"/>
    <xf numFmtId="0" fontId="79" fillId="0" borderId="0" xfId="0" applyFont="1" applyFill="1"/>
    <xf numFmtId="0" fontId="81" fillId="0" borderId="0" xfId="0" applyFont="1" applyFill="1"/>
    <xf numFmtId="0" fontId="48" fillId="0" borderId="3" xfId="3" applyFont="1" applyFill="1" applyBorder="1"/>
    <xf numFmtId="0" fontId="57" fillId="0" borderId="0" xfId="3" applyFont="1" applyFill="1"/>
    <xf numFmtId="3" fontId="50" fillId="0" borderId="1" xfId="3" applyNumberFormat="1" applyFont="1" applyFill="1" applyBorder="1" applyAlignment="1">
      <alignment horizontal="center"/>
    </xf>
    <xf numFmtId="3" fontId="54" fillId="0" borderId="5" xfId="3" applyNumberFormat="1" applyFont="1" applyFill="1" applyBorder="1" applyProtection="1">
      <protection locked="0"/>
    </xf>
    <xf numFmtId="3" fontId="54" fillId="0" borderId="0" xfId="3" applyNumberFormat="1" applyFont="1" applyFill="1" applyBorder="1" applyProtection="1">
      <protection locked="0"/>
    </xf>
    <xf numFmtId="3" fontId="57" fillId="0" borderId="0" xfId="3" applyNumberFormat="1" applyFont="1" applyFill="1" applyBorder="1" applyProtection="1">
      <protection locked="0"/>
    </xf>
    <xf numFmtId="3" fontId="57" fillId="0" borderId="5" xfId="3" applyNumberFormat="1" applyFont="1" applyFill="1" applyBorder="1" applyProtection="1">
      <protection locked="0"/>
    </xf>
    <xf numFmtId="3" fontId="59" fillId="0" borderId="0" xfId="3" applyNumberFormat="1" applyFill="1"/>
    <xf numFmtId="0" fontId="105" fillId="0" borderId="0" xfId="0" applyFont="1" applyFill="1"/>
    <xf numFmtId="0" fontId="81" fillId="0" borderId="0" xfId="0" applyFont="1"/>
    <xf numFmtId="0" fontId="59" fillId="0" borderId="0" xfId="1" applyFont="1" applyFill="1">
      <alignment vertical="center"/>
    </xf>
    <xf numFmtId="14" fontId="51" fillId="0" borderId="0" xfId="3" applyNumberFormat="1" applyFont="1" applyFill="1"/>
    <xf numFmtId="0" fontId="61" fillId="0" borderId="0" xfId="3" applyFont="1" applyFill="1"/>
    <xf numFmtId="0" fontId="110" fillId="0" borderId="0" xfId="3" applyFont="1" applyFill="1"/>
    <xf numFmtId="0" fontId="46" fillId="0" borderId="0" xfId="2"/>
    <xf numFmtId="0" fontId="109" fillId="0" borderId="20" xfId="2" applyFont="1" applyBorder="1" applyAlignment="1">
      <alignment vertical="center"/>
    </xf>
    <xf numFmtId="49" fontId="46" fillId="0" borderId="20" xfId="2" applyNumberFormat="1" applyBorder="1"/>
    <xf numFmtId="169" fontId="46" fillId="0" borderId="20" xfId="2" applyNumberFormat="1" applyBorder="1"/>
    <xf numFmtId="49" fontId="109" fillId="0" borderId="20" xfId="2" applyNumberFormat="1" applyFont="1" applyBorder="1"/>
    <xf numFmtId="169" fontId="108" fillId="0" borderId="0" xfId="0" applyNumberFormat="1" applyFont="1"/>
    <xf numFmtId="0" fontId="48" fillId="0" borderId="0" xfId="3" applyFont="1" applyFill="1" applyAlignment="1">
      <alignment horizontal="center"/>
    </xf>
    <xf numFmtId="0" fontId="71" fillId="0" borderId="0" xfId="3" applyFont="1" applyFill="1" applyAlignment="1">
      <alignment horizontal="center"/>
    </xf>
    <xf numFmtId="10" fontId="53" fillId="0" borderId="0" xfId="3" applyNumberFormat="1" applyFont="1" applyFill="1" applyBorder="1" applyAlignment="1">
      <alignment horizontal="center"/>
    </xf>
    <xf numFmtId="0" fontId="80" fillId="0" borderId="0" xfId="2" applyFont="1" applyAlignment="1">
      <alignment horizontal="center"/>
    </xf>
    <xf numFmtId="0" fontId="109" fillId="0" borderId="20" xfId="2" applyFont="1" applyBorder="1" applyAlignment="1">
      <alignment horizontal="center"/>
    </xf>
    <xf numFmtId="0" fontId="109" fillId="0" borderId="0" xfId="2" applyFont="1" applyAlignment="1">
      <alignment horizontal="center"/>
    </xf>
  </cellXfs>
  <cellStyles count="1158">
    <cellStyle name="20% - Énfasis1" xfId="38" xr:uid="{00000000-0005-0000-0000-000000000000}"/>
    <cellStyle name="20% - Énfasis1 10" xfId="164" xr:uid="{00000000-0005-0000-0000-000001000000}"/>
    <cellStyle name="20% - Énfasis1 10 2" xfId="694" xr:uid="{00000000-0005-0000-0000-000002000000}"/>
    <cellStyle name="20% - Énfasis1 11" xfId="177" xr:uid="{00000000-0005-0000-0000-000003000000}"/>
    <cellStyle name="20% - Énfasis1 11 2" xfId="707" xr:uid="{00000000-0005-0000-0000-000004000000}"/>
    <cellStyle name="20% - Énfasis1 12" xfId="190" xr:uid="{00000000-0005-0000-0000-000005000000}"/>
    <cellStyle name="20% - Énfasis1 12 2" xfId="720" xr:uid="{00000000-0005-0000-0000-000006000000}"/>
    <cellStyle name="20% - Énfasis1 13" xfId="203" xr:uid="{00000000-0005-0000-0000-000007000000}"/>
    <cellStyle name="20% - Énfasis1 13 2" xfId="733" xr:uid="{00000000-0005-0000-0000-000008000000}"/>
    <cellStyle name="20% - Énfasis1 14" xfId="216" xr:uid="{00000000-0005-0000-0000-000009000000}"/>
    <cellStyle name="20% - Énfasis1 14 2" xfId="746" xr:uid="{00000000-0005-0000-0000-00000A000000}"/>
    <cellStyle name="20% - Énfasis1 15" xfId="229" xr:uid="{00000000-0005-0000-0000-00000B000000}"/>
    <cellStyle name="20% - Énfasis1 15 2" xfId="759" xr:uid="{00000000-0005-0000-0000-00000C000000}"/>
    <cellStyle name="20% - Énfasis1 16" xfId="241" xr:uid="{00000000-0005-0000-0000-00000D000000}"/>
    <cellStyle name="20% - Énfasis1 16 2" xfId="771" xr:uid="{00000000-0005-0000-0000-00000E000000}"/>
    <cellStyle name="20% - Énfasis1 17" xfId="253" xr:uid="{00000000-0005-0000-0000-00000F000000}"/>
    <cellStyle name="20% - Énfasis1 17 2" xfId="783" xr:uid="{00000000-0005-0000-0000-000010000000}"/>
    <cellStyle name="20% - Énfasis1 18" xfId="285" xr:uid="{00000000-0005-0000-0000-000011000000}"/>
    <cellStyle name="20% - Énfasis1 18 2" xfId="815" xr:uid="{00000000-0005-0000-0000-000012000000}"/>
    <cellStyle name="20% - Énfasis1 19" xfId="281" xr:uid="{00000000-0005-0000-0000-000013000000}"/>
    <cellStyle name="20% - Énfasis1 19 2" xfId="811" xr:uid="{00000000-0005-0000-0000-000014000000}"/>
    <cellStyle name="20% - Énfasis1 2" xfId="69" xr:uid="{00000000-0005-0000-0000-000015000000}"/>
    <cellStyle name="20% - Énfasis1 2 2" xfId="599" xr:uid="{00000000-0005-0000-0000-000016000000}"/>
    <cellStyle name="20% - Énfasis1 20" xfId="280" xr:uid="{00000000-0005-0000-0000-000017000000}"/>
    <cellStyle name="20% - Énfasis1 20 2" xfId="810" xr:uid="{00000000-0005-0000-0000-000018000000}"/>
    <cellStyle name="20% - Énfasis1 21" xfId="306" xr:uid="{00000000-0005-0000-0000-000019000000}"/>
    <cellStyle name="20% - Énfasis1 21 2" xfId="836" xr:uid="{00000000-0005-0000-0000-00001A000000}"/>
    <cellStyle name="20% - Énfasis1 22" xfId="323" xr:uid="{00000000-0005-0000-0000-00001B000000}"/>
    <cellStyle name="20% - Énfasis1 22 2" xfId="853" xr:uid="{00000000-0005-0000-0000-00001C000000}"/>
    <cellStyle name="20% - Énfasis1 23" xfId="336" xr:uid="{00000000-0005-0000-0000-00001D000000}"/>
    <cellStyle name="20% - Énfasis1 23 2" xfId="866" xr:uid="{00000000-0005-0000-0000-00001E000000}"/>
    <cellStyle name="20% - Énfasis1 24" xfId="349" xr:uid="{00000000-0005-0000-0000-00001F000000}"/>
    <cellStyle name="20% - Énfasis1 24 2" xfId="879" xr:uid="{00000000-0005-0000-0000-000020000000}"/>
    <cellStyle name="20% - Énfasis1 25" xfId="380" xr:uid="{00000000-0005-0000-0000-000021000000}"/>
    <cellStyle name="20% - Énfasis1 25 2" xfId="910" xr:uid="{00000000-0005-0000-0000-000022000000}"/>
    <cellStyle name="20% - Énfasis1 26" xfId="355" xr:uid="{00000000-0005-0000-0000-000023000000}"/>
    <cellStyle name="20% - Énfasis1 26 2" xfId="885" xr:uid="{00000000-0005-0000-0000-000024000000}"/>
    <cellStyle name="20% - Énfasis1 27" xfId="389" xr:uid="{00000000-0005-0000-0000-000025000000}"/>
    <cellStyle name="20% - Énfasis1 27 2" xfId="919" xr:uid="{00000000-0005-0000-0000-000026000000}"/>
    <cellStyle name="20% - Énfasis1 28" xfId="402" xr:uid="{00000000-0005-0000-0000-000027000000}"/>
    <cellStyle name="20% - Énfasis1 28 2" xfId="932" xr:uid="{00000000-0005-0000-0000-000028000000}"/>
    <cellStyle name="20% - Énfasis1 29" xfId="416" xr:uid="{00000000-0005-0000-0000-000029000000}"/>
    <cellStyle name="20% - Énfasis1 29 2" xfId="946" xr:uid="{00000000-0005-0000-0000-00002A000000}"/>
    <cellStyle name="20% - Énfasis1 3" xfId="87" xr:uid="{00000000-0005-0000-0000-00002B000000}"/>
    <cellStyle name="20% - Énfasis1 3 2" xfId="617" xr:uid="{00000000-0005-0000-0000-00002C000000}"/>
    <cellStyle name="20% - Énfasis1 30" xfId="429" xr:uid="{00000000-0005-0000-0000-00002D000000}"/>
    <cellStyle name="20% - Énfasis1 30 2" xfId="959" xr:uid="{00000000-0005-0000-0000-00002E000000}"/>
    <cellStyle name="20% - Énfasis1 31" xfId="441" xr:uid="{00000000-0005-0000-0000-00002F000000}"/>
    <cellStyle name="20% - Énfasis1 31 2" xfId="971" xr:uid="{00000000-0005-0000-0000-000030000000}"/>
    <cellStyle name="20% - Énfasis1 32" xfId="466" xr:uid="{00000000-0005-0000-0000-000031000000}"/>
    <cellStyle name="20% - Énfasis1 32 2" xfId="996" xr:uid="{00000000-0005-0000-0000-000032000000}"/>
    <cellStyle name="20% - Énfasis1 33" xfId="479" xr:uid="{00000000-0005-0000-0000-000033000000}"/>
    <cellStyle name="20% - Énfasis1 33 2" xfId="1009" xr:uid="{00000000-0005-0000-0000-000034000000}"/>
    <cellStyle name="20% - Énfasis1 34" xfId="497" xr:uid="{00000000-0005-0000-0000-000035000000}"/>
    <cellStyle name="20% - Énfasis1 34 2" xfId="1027" xr:uid="{00000000-0005-0000-0000-000036000000}"/>
    <cellStyle name="20% - Énfasis1 35" xfId="493" xr:uid="{00000000-0005-0000-0000-000037000000}"/>
    <cellStyle name="20% - Énfasis1 35 2" xfId="1023" xr:uid="{00000000-0005-0000-0000-000038000000}"/>
    <cellStyle name="20% - Énfasis1 36" xfId="507" xr:uid="{00000000-0005-0000-0000-000039000000}"/>
    <cellStyle name="20% - Énfasis1 36 2" xfId="1037" xr:uid="{00000000-0005-0000-0000-00003A000000}"/>
    <cellStyle name="20% - Énfasis1 37" xfId="533" xr:uid="{00000000-0005-0000-0000-00003B000000}"/>
    <cellStyle name="20% - Énfasis1 37 2" xfId="1063" xr:uid="{00000000-0005-0000-0000-00003C000000}"/>
    <cellStyle name="20% - Énfasis1 38" xfId="547" xr:uid="{00000000-0005-0000-0000-00003D000000}"/>
    <cellStyle name="20% - Énfasis1 38 2" xfId="1077" xr:uid="{00000000-0005-0000-0000-00003E000000}"/>
    <cellStyle name="20% - Énfasis1 39" xfId="562" xr:uid="{00000000-0005-0000-0000-00003F000000}"/>
    <cellStyle name="20% - Énfasis1 39 2" xfId="1092" xr:uid="{00000000-0005-0000-0000-000040000000}"/>
    <cellStyle name="20% - Énfasis1 4" xfId="83" xr:uid="{00000000-0005-0000-0000-000041000000}"/>
    <cellStyle name="20% - Énfasis1 4 2" xfId="613" xr:uid="{00000000-0005-0000-0000-000042000000}"/>
    <cellStyle name="20% - Énfasis1 40" xfId="1107" xr:uid="{00000000-0005-0000-0000-000043000000}"/>
    <cellStyle name="20% - Énfasis1 41" xfId="580" xr:uid="{00000000-0005-0000-0000-000044000000}"/>
    <cellStyle name="20% - Énfasis1 5" xfId="99" xr:uid="{00000000-0005-0000-0000-000045000000}"/>
    <cellStyle name="20% - Énfasis1 5 2" xfId="629" xr:uid="{00000000-0005-0000-0000-000046000000}"/>
    <cellStyle name="20% - Énfasis1 6" xfId="112" xr:uid="{00000000-0005-0000-0000-000047000000}"/>
    <cellStyle name="20% - Énfasis1 6 2" xfId="642" xr:uid="{00000000-0005-0000-0000-000048000000}"/>
    <cellStyle name="20% - Énfasis1 7" xfId="125" xr:uid="{00000000-0005-0000-0000-000049000000}"/>
    <cellStyle name="20% - Énfasis1 7 2" xfId="655" xr:uid="{00000000-0005-0000-0000-00004A000000}"/>
    <cellStyle name="20% - Énfasis1 8" xfId="138" xr:uid="{00000000-0005-0000-0000-00004B000000}"/>
    <cellStyle name="20% - Énfasis1 8 2" xfId="668" xr:uid="{00000000-0005-0000-0000-00004C000000}"/>
    <cellStyle name="20% - Énfasis1 9" xfId="151" xr:uid="{00000000-0005-0000-0000-00004D000000}"/>
    <cellStyle name="20% - Énfasis1 9 2" xfId="681" xr:uid="{00000000-0005-0000-0000-00004E000000}"/>
    <cellStyle name="20% - Énfasis1_Balance Tributario dic 2018" xfId="1141" xr:uid="{00000000-0005-0000-0000-00004F000000}"/>
    <cellStyle name="20% - Énfasis2" xfId="42" xr:uid="{00000000-0005-0000-0000-000050000000}"/>
    <cellStyle name="20% - Énfasis2 10" xfId="176" xr:uid="{00000000-0005-0000-0000-000051000000}"/>
    <cellStyle name="20% - Énfasis2 10 2" xfId="706" xr:uid="{00000000-0005-0000-0000-000052000000}"/>
    <cellStyle name="20% - Énfasis2 11" xfId="189" xr:uid="{00000000-0005-0000-0000-000053000000}"/>
    <cellStyle name="20% - Énfasis2 11 2" xfId="719" xr:uid="{00000000-0005-0000-0000-000054000000}"/>
    <cellStyle name="20% - Énfasis2 12" xfId="202" xr:uid="{00000000-0005-0000-0000-000055000000}"/>
    <cellStyle name="20% - Énfasis2 12 2" xfId="732" xr:uid="{00000000-0005-0000-0000-000056000000}"/>
    <cellStyle name="20% - Énfasis2 13" xfId="215" xr:uid="{00000000-0005-0000-0000-000057000000}"/>
    <cellStyle name="20% - Énfasis2 13 2" xfId="745" xr:uid="{00000000-0005-0000-0000-000058000000}"/>
    <cellStyle name="20% - Énfasis2 14" xfId="228" xr:uid="{00000000-0005-0000-0000-000059000000}"/>
    <cellStyle name="20% - Énfasis2 14 2" xfId="758" xr:uid="{00000000-0005-0000-0000-00005A000000}"/>
    <cellStyle name="20% - Énfasis2 15" xfId="240" xr:uid="{00000000-0005-0000-0000-00005B000000}"/>
    <cellStyle name="20% - Énfasis2 15 2" xfId="770" xr:uid="{00000000-0005-0000-0000-00005C000000}"/>
    <cellStyle name="20% - Énfasis2 16" xfId="252" xr:uid="{00000000-0005-0000-0000-00005D000000}"/>
    <cellStyle name="20% - Énfasis2 16 2" xfId="782" xr:uid="{00000000-0005-0000-0000-00005E000000}"/>
    <cellStyle name="20% - Énfasis2 17" xfId="263" xr:uid="{00000000-0005-0000-0000-00005F000000}"/>
    <cellStyle name="20% - Énfasis2 17 2" xfId="793" xr:uid="{00000000-0005-0000-0000-000060000000}"/>
    <cellStyle name="20% - Énfasis2 18" xfId="287" xr:uid="{00000000-0005-0000-0000-000061000000}"/>
    <cellStyle name="20% - Énfasis2 18 2" xfId="817" xr:uid="{00000000-0005-0000-0000-000062000000}"/>
    <cellStyle name="20% - Énfasis2 19" xfId="295" xr:uid="{00000000-0005-0000-0000-000063000000}"/>
    <cellStyle name="20% - Énfasis2 19 2" xfId="825" xr:uid="{00000000-0005-0000-0000-000064000000}"/>
    <cellStyle name="20% - Énfasis2 2" xfId="71" xr:uid="{00000000-0005-0000-0000-000065000000}"/>
    <cellStyle name="20% - Énfasis2 2 2" xfId="601" xr:uid="{00000000-0005-0000-0000-000066000000}"/>
    <cellStyle name="20% - Énfasis2 20" xfId="305" xr:uid="{00000000-0005-0000-0000-000067000000}"/>
    <cellStyle name="20% - Énfasis2 20 2" xfId="835" xr:uid="{00000000-0005-0000-0000-000068000000}"/>
    <cellStyle name="20% - Énfasis2 21" xfId="322" xr:uid="{00000000-0005-0000-0000-000069000000}"/>
    <cellStyle name="20% - Énfasis2 21 2" xfId="852" xr:uid="{00000000-0005-0000-0000-00006A000000}"/>
    <cellStyle name="20% - Énfasis2 22" xfId="335" xr:uid="{00000000-0005-0000-0000-00006B000000}"/>
    <cellStyle name="20% - Énfasis2 22 2" xfId="865" xr:uid="{00000000-0005-0000-0000-00006C000000}"/>
    <cellStyle name="20% - Énfasis2 23" xfId="348" xr:uid="{00000000-0005-0000-0000-00006D000000}"/>
    <cellStyle name="20% - Énfasis2 23 2" xfId="878" xr:uid="{00000000-0005-0000-0000-00006E000000}"/>
    <cellStyle name="20% - Énfasis2 24" xfId="362" xr:uid="{00000000-0005-0000-0000-00006F000000}"/>
    <cellStyle name="20% - Énfasis2 24 2" xfId="892" xr:uid="{00000000-0005-0000-0000-000070000000}"/>
    <cellStyle name="20% - Énfasis2 25" xfId="302" xr:uid="{00000000-0005-0000-0000-000071000000}"/>
    <cellStyle name="20% - Énfasis2 25 2" xfId="832" xr:uid="{00000000-0005-0000-0000-000072000000}"/>
    <cellStyle name="20% - Énfasis2 26" xfId="388" xr:uid="{00000000-0005-0000-0000-000073000000}"/>
    <cellStyle name="20% - Énfasis2 26 2" xfId="918" xr:uid="{00000000-0005-0000-0000-000074000000}"/>
    <cellStyle name="20% - Énfasis2 27" xfId="401" xr:uid="{00000000-0005-0000-0000-000075000000}"/>
    <cellStyle name="20% - Énfasis2 27 2" xfId="931" xr:uid="{00000000-0005-0000-0000-000076000000}"/>
    <cellStyle name="20% - Énfasis2 28" xfId="415" xr:uid="{00000000-0005-0000-0000-000077000000}"/>
    <cellStyle name="20% - Énfasis2 28 2" xfId="945" xr:uid="{00000000-0005-0000-0000-000078000000}"/>
    <cellStyle name="20% - Énfasis2 29" xfId="428" xr:uid="{00000000-0005-0000-0000-000079000000}"/>
    <cellStyle name="20% - Énfasis2 29 2" xfId="958" xr:uid="{00000000-0005-0000-0000-00007A000000}"/>
    <cellStyle name="20% - Énfasis2 3" xfId="90" xr:uid="{00000000-0005-0000-0000-00007B000000}"/>
    <cellStyle name="20% - Énfasis2 3 2" xfId="620" xr:uid="{00000000-0005-0000-0000-00007C000000}"/>
    <cellStyle name="20% - Énfasis2 30" xfId="440" xr:uid="{00000000-0005-0000-0000-00007D000000}"/>
    <cellStyle name="20% - Énfasis2 30 2" xfId="970" xr:uid="{00000000-0005-0000-0000-00007E000000}"/>
    <cellStyle name="20% - Énfasis2 31" xfId="451" xr:uid="{00000000-0005-0000-0000-00007F000000}"/>
    <cellStyle name="20% - Énfasis2 31 2" xfId="981" xr:uid="{00000000-0005-0000-0000-000080000000}"/>
    <cellStyle name="20% - Énfasis2 32" xfId="468" xr:uid="{00000000-0005-0000-0000-000081000000}"/>
    <cellStyle name="20% - Énfasis2 32 2" xfId="998" xr:uid="{00000000-0005-0000-0000-000082000000}"/>
    <cellStyle name="20% - Énfasis2 33" xfId="481" xr:uid="{00000000-0005-0000-0000-000083000000}"/>
    <cellStyle name="20% - Énfasis2 33 2" xfId="1011" xr:uid="{00000000-0005-0000-0000-000084000000}"/>
    <cellStyle name="20% - Énfasis2 34" xfId="499" xr:uid="{00000000-0005-0000-0000-000085000000}"/>
    <cellStyle name="20% - Énfasis2 34 2" xfId="1029" xr:uid="{00000000-0005-0000-0000-000086000000}"/>
    <cellStyle name="20% - Énfasis2 35" xfId="506" xr:uid="{00000000-0005-0000-0000-000087000000}"/>
    <cellStyle name="20% - Énfasis2 35 2" xfId="1036" xr:uid="{00000000-0005-0000-0000-000088000000}"/>
    <cellStyle name="20% - Énfasis2 36" xfId="517" xr:uid="{00000000-0005-0000-0000-000089000000}"/>
    <cellStyle name="20% - Énfasis2 36 2" xfId="1047" xr:uid="{00000000-0005-0000-0000-00008A000000}"/>
    <cellStyle name="20% - Énfasis2 37" xfId="535" xr:uid="{00000000-0005-0000-0000-00008B000000}"/>
    <cellStyle name="20% - Énfasis2 37 2" xfId="1065" xr:uid="{00000000-0005-0000-0000-00008C000000}"/>
    <cellStyle name="20% - Énfasis2 38" xfId="549" xr:uid="{00000000-0005-0000-0000-00008D000000}"/>
    <cellStyle name="20% - Énfasis2 38 2" xfId="1079" xr:uid="{00000000-0005-0000-0000-00008E000000}"/>
    <cellStyle name="20% - Énfasis2 39" xfId="564" xr:uid="{00000000-0005-0000-0000-00008F000000}"/>
    <cellStyle name="20% - Énfasis2 39 2" xfId="1094" xr:uid="{00000000-0005-0000-0000-000090000000}"/>
    <cellStyle name="20% - Énfasis2 4" xfId="98" xr:uid="{00000000-0005-0000-0000-000091000000}"/>
    <cellStyle name="20% - Énfasis2 4 2" xfId="628" xr:uid="{00000000-0005-0000-0000-000092000000}"/>
    <cellStyle name="20% - Énfasis2 40" xfId="1109" xr:uid="{00000000-0005-0000-0000-000093000000}"/>
    <cellStyle name="20% - Énfasis2 41" xfId="582" xr:uid="{00000000-0005-0000-0000-000094000000}"/>
    <cellStyle name="20% - Énfasis2 5" xfId="111" xr:uid="{00000000-0005-0000-0000-000095000000}"/>
    <cellStyle name="20% - Énfasis2 5 2" xfId="641" xr:uid="{00000000-0005-0000-0000-000096000000}"/>
    <cellStyle name="20% - Énfasis2 6" xfId="124" xr:uid="{00000000-0005-0000-0000-000097000000}"/>
    <cellStyle name="20% - Énfasis2 6 2" xfId="654" xr:uid="{00000000-0005-0000-0000-000098000000}"/>
    <cellStyle name="20% - Énfasis2 7" xfId="137" xr:uid="{00000000-0005-0000-0000-000099000000}"/>
    <cellStyle name="20% - Énfasis2 7 2" xfId="667" xr:uid="{00000000-0005-0000-0000-00009A000000}"/>
    <cellStyle name="20% - Énfasis2 8" xfId="150" xr:uid="{00000000-0005-0000-0000-00009B000000}"/>
    <cellStyle name="20% - Énfasis2 8 2" xfId="680" xr:uid="{00000000-0005-0000-0000-00009C000000}"/>
    <cellStyle name="20% - Énfasis2 9" xfId="163" xr:uid="{00000000-0005-0000-0000-00009D000000}"/>
    <cellStyle name="20% - Énfasis2 9 2" xfId="693" xr:uid="{00000000-0005-0000-0000-00009E000000}"/>
    <cellStyle name="20% - Énfasis2_Balance Tributario dic 2018" xfId="1142" xr:uid="{00000000-0005-0000-0000-00009F000000}"/>
    <cellStyle name="20% - Énfasis3" xfId="46" xr:uid="{00000000-0005-0000-0000-0000A0000000}"/>
    <cellStyle name="20% - Énfasis3 10" xfId="184" xr:uid="{00000000-0005-0000-0000-0000A1000000}"/>
    <cellStyle name="20% - Énfasis3 10 2" xfId="714" xr:uid="{00000000-0005-0000-0000-0000A2000000}"/>
    <cellStyle name="20% - Énfasis3 11" xfId="197" xr:uid="{00000000-0005-0000-0000-0000A3000000}"/>
    <cellStyle name="20% - Énfasis3 11 2" xfId="727" xr:uid="{00000000-0005-0000-0000-0000A4000000}"/>
    <cellStyle name="20% - Énfasis3 12" xfId="210" xr:uid="{00000000-0005-0000-0000-0000A5000000}"/>
    <cellStyle name="20% - Énfasis3 12 2" xfId="740" xr:uid="{00000000-0005-0000-0000-0000A6000000}"/>
    <cellStyle name="20% - Énfasis3 13" xfId="223" xr:uid="{00000000-0005-0000-0000-0000A7000000}"/>
    <cellStyle name="20% - Énfasis3 13 2" xfId="753" xr:uid="{00000000-0005-0000-0000-0000A8000000}"/>
    <cellStyle name="20% - Énfasis3 14" xfId="235" xr:uid="{00000000-0005-0000-0000-0000A9000000}"/>
    <cellStyle name="20% - Énfasis3 14 2" xfId="765" xr:uid="{00000000-0005-0000-0000-0000AA000000}"/>
    <cellStyle name="20% - Énfasis3 15" xfId="247" xr:uid="{00000000-0005-0000-0000-0000AB000000}"/>
    <cellStyle name="20% - Énfasis3 15 2" xfId="777" xr:uid="{00000000-0005-0000-0000-0000AC000000}"/>
    <cellStyle name="20% - Énfasis3 16" xfId="258" xr:uid="{00000000-0005-0000-0000-0000AD000000}"/>
    <cellStyle name="20% - Énfasis3 16 2" xfId="788" xr:uid="{00000000-0005-0000-0000-0000AE000000}"/>
    <cellStyle name="20% - Énfasis3 17" xfId="268" xr:uid="{00000000-0005-0000-0000-0000AF000000}"/>
    <cellStyle name="20% - Énfasis3 17 2" xfId="798" xr:uid="{00000000-0005-0000-0000-0000B0000000}"/>
    <cellStyle name="20% - Énfasis3 18" xfId="290" xr:uid="{00000000-0005-0000-0000-0000B1000000}"/>
    <cellStyle name="20% - Énfasis3 18 2" xfId="820" xr:uid="{00000000-0005-0000-0000-0000B2000000}"/>
    <cellStyle name="20% - Énfasis3 19" xfId="303" xr:uid="{00000000-0005-0000-0000-0000B3000000}"/>
    <cellStyle name="20% - Énfasis3 19 2" xfId="833" xr:uid="{00000000-0005-0000-0000-0000B4000000}"/>
    <cellStyle name="20% - Énfasis3 2" xfId="73" xr:uid="{00000000-0005-0000-0000-0000B5000000}"/>
    <cellStyle name="20% - Énfasis3 2 2" xfId="603" xr:uid="{00000000-0005-0000-0000-0000B6000000}"/>
    <cellStyle name="20% - Énfasis3 20" xfId="317" xr:uid="{00000000-0005-0000-0000-0000B7000000}"/>
    <cellStyle name="20% - Énfasis3 20 2" xfId="847" xr:uid="{00000000-0005-0000-0000-0000B8000000}"/>
    <cellStyle name="20% - Énfasis3 21" xfId="330" xr:uid="{00000000-0005-0000-0000-0000B9000000}"/>
    <cellStyle name="20% - Énfasis3 21 2" xfId="860" xr:uid="{00000000-0005-0000-0000-0000BA000000}"/>
    <cellStyle name="20% - Énfasis3 22" xfId="343" xr:uid="{00000000-0005-0000-0000-0000BB000000}"/>
    <cellStyle name="20% - Énfasis3 22 2" xfId="873" xr:uid="{00000000-0005-0000-0000-0000BC000000}"/>
    <cellStyle name="20% - Énfasis3 23" xfId="356" xr:uid="{00000000-0005-0000-0000-0000BD000000}"/>
    <cellStyle name="20% - Énfasis3 23 2" xfId="886" xr:uid="{00000000-0005-0000-0000-0000BE000000}"/>
    <cellStyle name="20% - Énfasis3 24" xfId="369" xr:uid="{00000000-0005-0000-0000-0000BF000000}"/>
    <cellStyle name="20% - Énfasis3 24 2" xfId="899" xr:uid="{00000000-0005-0000-0000-0000C0000000}"/>
    <cellStyle name="20% - Énfasis3 25" xfId="382" xr:uid="{00000000-0005-0000-0000-0000C1000000}"/>
    <cellStyle name="20% - Énfasis3 25 2" xfId="912" xr:uid="{00000000-0005-0000-0000-0000C2000000}"/>
    <cellStyle name="20% - Énfasis3 26" xfId="396" xr:uid="{00000000-0005-0000-0000-0000C3000000}"/>
    <cellStyle name="20% - Énfasis3 26 2" xfId="926" xr:uid="{00000000-0005-0000-0000-0000C4000000}"/>
    <cellStyle name="20% - Énfasis3 27" xfId="409" xr:uid="{00000000-0005-0000-0000-0000C5000000}"/>
    <cellStyle name="20% - Énfasis3 27 2" xfId="939" xr:uid="{00000000-0005-0000-0000-0000C6000000}"/>
    <cellStyle name="20% - Énfasis3 28" xfId="422" xr:uid="{00000000-0005-0000-0000-0000C7000000}"/>
    <cellStyle name="20% - Énfasis3 28 2" xfId="952" xr:uid="{00000000-0005-0000-0000-0000C8000000}"/>
    <cellStyle name="20% - Énfasis3 29" xfId="435" xr:uid="{00000000-0005-0000-0000-0000C9000000}"/>
    <cellStyle name="20% - Énfasis3 29 2" xfId="965" xr:uid="{00000000-0005-0000-0000-0000CA000000}"/>
    <cellStyle name="20% - Énfasis3 3" xfId="93" xr:uid="{00000000-0005-0000-0000-0000CB000000}"/>
    <cellStyle name="20% - Énfasis3 3 2" xfId="623" xr:uid="{00000000-0005-0000-0000-0000CC000000}"/>
    <cellStyle name="20% - Énfasis3 30" xfId="446" xr:uid="{00000000-0005-0000-0000-0000CD000000}"/>
    <cellStyle name="20% - Énfasis3 30 2" xfId="976" xr:uid="{00000000-0005-0000-0000-0000CE000000}"/>
    <cellStyle name="20% - Énfasis3 31" xfId="456" xr:uid="{00000000-0005-0000-0000-0000CF000000}"/>
    <cellStyle name="20% - Énfasis3 31 2" xfId="986" xr:uid="{00000000-0005-0000-0000-0000D0000000}"/>
    <cellStyle name="20% - Énfasis3 32" xfId="470" xr:uid="{00000000-0005-0000-0000-0000D1000000}"/>
    <cellStyle name="20% - Énfasis3 32 2" xfId="1000" xr:uid="{00000000-0005-0000-0000-0000D2000000}"/>
    <cellStyle name="20% - Énfasis3 33" xfId="483" xr:uid="{00000000-0005-0000-0000-0000D3000000}"/>
    <cellStyle name="20% - Énfasis3 33 2" xfId="1013" xr:uid="{00000000-0005-0000-0000-0000D4000000}"/>
    <cellStyle name="20% - Énfasis3 34" xfId="501" xr:uid="{00000000-0005-0000-0000-0000D5000000}"/>
    <cellStyle name="20% - Énfasis3 34 2" xfId="1031" xr:uid="{00000000-0005-0000-0000-0000D6000000}"/>
    <cellStyle name="20% - Énfasis3 35" xfId="512" xr:uid="{00000000-0005-0000-0000-0000D7000000}"/>
    <cellStyle name="20% - Énfasis3 35 2" xfId="1042" xr:uid="{00000000-0005-0000-0000-0000D8000000}"/>
    <cellStyle name="20% - Énfasis3 36" xfId="522" xr:uid="{00000000-0005-0000-0000-0000D9000000}"/>
    <cellStyle name="20% - Énfasis3 36 2" xfId="1052" xr:uid="{00000000-0005-0000-0000-0000DA000000}"/>
    <cellStyle name="20% - Énfasis3 37" xfId="537" xr:uid="{00000000-0005-0000-0000-0000DB000000}"/>
    <cellStyle name="20% - Énfasis3 37 2" xfId="1067" xr:uid="{00000000-0005-0000-0000-0000DC000000}"/>
    <cellStyle name="20% - Énfasis3 38" xfId="551" xr:uid="{00000000-0005-0000-0000-0000DD000000}"/>
    <cellStyle name="20% - Énfasis3 38 2" xfId="1081" xr:uid="{00000000-0005-0000-0000-0000DE000000}"/>
    <cellStyle name="20% - Énfasis3 39" xfId="566" xr:uid="{00000000-0005-0000-0000-0000DF000000}"/>
    <cellStyle name="20% - Énfasis3 39 2" xfId="1096" xr:uid="{00000000-0005-0000-0000-0000E0000000}"/>
    <cellStyle name="20% - Énfasis3 4" xfId="106" xr:uid="{00000000-0005-0000-0000-0000E1000000}"/>
    <cellStyle name="20% - Énfasis3 4 2" xfId="636" xr:uid="{00000000-0005-0000-0000-0000E2000000}"/>
    <cellStyle name="20% - Énfasis3 40" xfId="1111" xr:uid="{00000000-0005-0000-0000-0000E3000000}"/>
    <cellStyle name="20% - Énfasis3 41" xfId="584" xr:uid="{00000000-0005-0000-0000-0000E4000000}"/>
    <cellStyle name="20% - Énfasis3 5" xfId="119" xr:uid="{00000000-0005-0000-0000-0000E5000000}"/>
    <cellStyle name="20% - Énfasis3 5 2" xfId="649" xr:uid="{00000000-0005-0000-0000-0000E6000000}"/>
    <cellStyle name="20% - Énfasis3 6" xfId="132" xr:uid="{00000000-0005-0000-0000-0000E7000000}"/>
    <cellStyle name="20% - Énfasis3 6 2" xfId="662" xr:uid="{00000000-0005-0000-0000-0000E8000000}"/>
    <cellStyle name="20% - Énfasis3 7" xfId="145" xr:uid="{00000000-0005-0000-0000-0000E9000000}"/>
    <cellStyle name="20% - Énfasis3 7 2" xfId="675" xr:uid="{00000000-0005-0000-0000-0000EA000000}"/>
    <cellStyle name="20% - Énfasis3 8" xfId="158" xr:uid="{00000000-0005-0000-0000-0000EB000000}"/>
    <cellStyle name="20% - Énfasis3 8 2" xfId="688" xr:uid="{00000000-0005-0000-0000-0000EC000000}"/>
    <cellStyle name="20% - Énfasis3 9" xfId="171" xr:uid="{00000000-0005-0000-0000-0000ED000000}"/>
    <cellStyle name="20% - Énfasis3 9 2" xfId="701" xr:uid="{00000000-0005-0000-0000-0000EE000000}"/>
    <cellStyle name="20% - Énfasis3_Balance Tributario dic 2018" xfId="1143" xr:uid="{00000000-0005-0000-0000-0000EF000000}"/>
    <cellStyle name="20% - Énfasis4" xfId="50" xr:uid="{00000000-0005-0000-0000-0000F0000000}"/>
    <cellStyle name="20% - Énfasis4 10" xfId="187" xr:uid="{00000000-0005-0000-0000-0000F1000000}"/>
    <cellStyle name="20% - Énfasis4 10 2" xfId="717" xr:uid="{00000000-0005-0000-0000-0000F2000000}"/>
    <cellStyle name="20% - Énfasis4 11" xfId="200" xr:uid="{00000000-0005-0000-0000-0000F3000000}"/>
    <cellStyle name="20% - Énfasis4 11 2" xfId="730" xr:uid="{00000000-0005-0000-0000-0000F4000000}"/>
    <cellStyle name="20% - Énfasis4 12" xfId="213" xr:uid="{00000000-0005-0000-0000-0000F5000000}"/>
    <cellStyle name="20% - Énfasis4 12 2" xfId="743" xr:uid="{00000000-0005-0000-0000-0000F6000000}"/>
    <cellStyle name="20% - Énfasis4 13" xfId="226" xr:uid="{00000000-0005-0000-0000-0000F7000000}"/>
    <cellStyle name="20% - Énfasis4 13 2" xfId="756" xr:uid="{00000000-0005-0000-0000-0000F8000000}"/>
    <cellStyle name="20% - Énfasis4 14" xfId="238" xr:uid="{00000000-0005-0000-0000-0000F9000000}"/>
    <cellStyle name="20% - Énfasis4 14 2" xfId="768" xr:uid="{00000000-0005-0000-0000-0000FA000000}"/>
    <cellStyle name="20% - Énfasis4 15" xfId="250" xr:uid="{00000000-0005-0000-0000-0000FB000000}"/>
    <cellStyle name="20% - Énfasis4 15 2" xfId="780" xr:uid="{00000000-0005-0000-0000-0000FC000000}"/>
    <cellStyle name="20% - Énfasis4 16" xfId="261" xr:uid="{00000000-0005-0000-0000-0000FD000000}"/>
    <cellStyle name="20% - Énfasis4 16 2" xfId="791" xr:uid="{00000000-0005-0000-0000-0000FE000000}"/>
    <cellStyle name="20% - Énfasis4 17" xfId="270" xr:uid="{00000000-0005-0000-0000-0000FF000000}"/>
    <cellStyle name="20% - Énfasis4 17 2" xfId="800" xr:uid="{00000000-0005-0000-0000-000000010000}"/>
    <cellStyle name="20% - Énfasis4 18" xfId="293" xr:uid="{00000000-0005-0000-0000-000001010000}"/>
    <cellStyle name="20% - Énfasis4 18 2" xfId="823" xr:uid="{00000000-0005-0000-0000-000002010000}"/>
    <cellStyle name="20% - Énfasis4 19" xfId="307" xr:uid="{00000000-0005-0000-0000-000003010000}"/>
    <cellStyle name="20% - Énfasis4 19 2" xfId="837" xr:uid="{00000000-0005-0000-0000-000004010000}"/>
    <cellStyle name="20% - Énfasis4 2" xfId="75" xr:uid="{00000000-0005-0000-0000-000005010000}"/>
    <cellStyle name="20% - Énfasis4 2 2" xfId="605" xr:uid="{00000000-0005-0000-0000-000006010000}"/>
    <cellStyle name="20% - Énfasis4 20" xfId="320" xr:uid="{00000000-0005-0000-0000-000007010000}"/>
    <cellStyle name="20% - Énfasis4 20 2" xfId="850" xr:uid="{00000000-0005-0000-0000-000008010000}"/>
    <cellStyle name="20% - Énfasis4 21" xfId="333" xr:uid="{00000000-0005-0000-0000-000009010000}"/>
    <cellStyle name="20% - Énfasis4 21 2" xfId="863" xr:uid="{00000000-0005-0000-0000-00000A010000}"/>
    <cellStyle name="20% - Énfasis4 22" xfId="346" xr:uid="{00000000-0005-0000-0000-00000B010000}"/>
    <cellStyle name="20% - Énfasis4 22 2" xfId="876" xr:uid="{00000000-0005-0000-0000-00000C010000}"/>
    <cellStyle name="20% - Énfasis4 23" xfId="360" xr:uid="{00000000-0005-0000-0000-00000D010000}"/>
    <cellStyle name="20% - Énfasis4 23 2" xfId="890" xr:uid="{00000000-0005-0000-0000-00000E010000}"/>
    <cellStyle name="20% - Énfasis4 24" xfId="372" xr:uid="{00000000-0005-0000-0000-00000F010000}"/>
    <cellStyle name="20% - Énfasis4 24 2" xfId="902" xr:uid="{00000000-0005-0000-0000-000010010000}"/>
    <cellStyle name="20% - Énfasis4 25" xfId="386" xr:uid="{00000000-0005-0000-0000-000011010000}"/>
    <cellStyle name="20% - Énfasis4 25 2" xfId="916" xr:uid="{00000000-0005-0000-0000-000012010000}"/>
    <cellStyle name="20% - Énfasis4 26" xfId="399" xr:uid="{00000000-0005-0000-0000-000013010000}"/>
    <cellStyle name="20% - Énfasis4 26 2" xfId="929" xr:uid="{00000000-0005-0000-0000-000014010000}"/>
    <cellStyle name="20% - Énfasis4 27" xfId="413" xr:uid="{00000000-0005-0000-0000-000015010000}"/>
    <cellStyle name="20% - Énfasis4 27 2" xfId="943" xr:uid="{00000000-0005-0000-0000-000016010000}"/>
    <cellStyle name="20% - Énfasis4 28" xfId="426" xr:uid="{00000000-0005-0000-0000-000017010000}"/>
    <cellStyle name="20% - Énfasis4 28 2" xfId="956" xr:uid="{00000000-0005-0000-0000-000018010000}"/>
    <cellStyle name="20% - Énfasis4 29" xfId="438" xr:uid="{00000000-0005-0000-0000-000019010000}"/>
    <cellStyle name="20% - Énfasis4 29 2" xfId="968" xr:uid="{00000000-0005-0000-0000-00001A010000}"/>
    <cellStyle name="20% - Énfasis4 3" xfId="96" xr:uid="{00000000-0005-0000-0000-00001B010000}"/>
    <cellStyle name="20% - Énfasis4 3 2" xfId="626" xr:uid="{00000000-0005-0000-0000-00001C010000}"/>
    <cellStyle name="20% - Énfasis4 30" xfId="449" xr:uid="{00000000-0005-0000-0000-00001D010000}"/>
    <cellStyle name="20% - Énfasis4 30 2" xfId="979" xr:uid="{00000000-0005-0000-0000-00001E010000}"/>
    <cellStyle name="20% - Énfasis4 31" xfId="458" xr:uid="{00000000-0005-0000-0000-00001F010000}"/>
    <cellStyle name="20% - Énfasis4 31 2" xfId="988" xr:uid="{00000000-0005-0000-0000-000020010000}"/>
    <cellStyle name="20% - Énfasis4 32" xfId="472" xr:uid="{00000000-0005-0000-0000-000021010000}"/>
    <cellStyle name="20% - Énfasis4 32 2" xfId="1002" xr:uid="{00000000-0005-0000-0000-000022010000}"/>
    <cellStyle name="20% - Énfasis4 33" xfId="485" xr:uid="{00000000-0005-0000-0000-000023010000}"/>
    <cellStyle name="20% - Énfasis4 33 2" xfId="1015" xr:uid="{00000000-0005-0000-0000-000024010000}"/>
    <cellStyle name="20% - Énfasis4 34" xfId="504" xr:uid="{00000000-0005-0000-0000-000025010000}"/>
    <cellStyle name="20% - Énfasis4 34 2" xfId="1034" xr:uid="{00000000-0005-0000-0000-000026010000}"/>
    <cellStyle name="20% - Énfasis4 35" xfId="515" xr:uid="{00000000-0005-0000-0000-000027010000}"/>
    <cellStyle name="20% - Énfasis4 35 2" xfId="1045" xr:uid="{00000000-0005-0000-0000-000028010000}"/>
    <cellStyle name="20% - Énfasis4 36" xfId="524" xr:uid="{00000000-0005-0000-0000-000029010000}"/>
    <cellStyle name="20% - Énfasis4 36 2" xfId="1054" xr:uid="{00000000-0005-0000-0000-00002A010000}"/>
    <cellStyle name="20% - Énfasis4 37" xfId="539" xr:uid="{00000000-0005-0000-0000-00002B010000}"/>
    <cellStyle name="20% - Énfasis4 37 2" xfId="1069" xr:uid="{00000000-0005-0000-0000-00002C010000}"/>
    <cellStyle name="20% - Énfasis4 38" xfId="553" xr:uid="{00000000-0005-0000-0000-00002D010000}"/>
    <cellStyle name="20% - Énfasis4 38 2" xfId="1083" xr:uid="{00000000-0005-0000-0000-00002E010000}"/>
    <cellStyle name="20% - Énfasis4 39" xfId="568" xr:uid="{00000000-0005-0000-0000-00002F010000}"/>
    <cellStyle name="20% - Énfasis4 39 2" xfId="1098" xr:uid="{00000000-0005-0000-0000-000030010000}"/>
    <cellStyle name="20% - Énfasis4 4" xfId="109" xr:uid="{00000000-0005-0000-0000-000031010000}"/>
    <cellStyle name="20% - Énfasis4 4 2" xfId="639" xr:uid="{00000000-0005-0000-0000-000032010000}"/>
    <cellStyle name="20% - Énfasis4 40" xfId="1113" xr:uid="{00000000-0005-0000-0000-000033010000}"/>
    <cellStyle name="20% - Énfasis4 41" xfId="586" xr:uid="{00000000-0005-0000-0000-000034010000}"/>
    <cellStyle name="20% - Énfasis4 5" xfId="122" xr:uid="{00000000-0005-0000-0000-000035010000}"/>
    <cellStyle name="20% - Énfasis4 5 2" xfId="652" xr:uid="{00000000-0005-0000-0000-000036010000}"/>
    <cellStyle name="20% - Énfasis4 6" xfId="135" xr:uid="{00000000-0005-0000-0000-000037010000}"/>
    <cellStyle name="20% - Énfasis4 6 2" xfId="665" xr:uid="{00000000-0005-0000-0000-000038010000}"/>
    <cellStyle name="20% - Énfasis4 7" xfId="148" xr:uid="{00000000-0005-0000-0000-000039010000}"/>
    <cellStyle name="20% - Énfasis4 7 2" xfId="678" xr:uid="{00000000-0005-0000-0000-00003A010000}"/>
    <cellStyle name="20% - Énfasis4 8" xfId="161" xr:uid="{00000000-0005-0000-0000-00003B010000}"/>
    <cellStyle name="20% - Énfasis4 8 2" xfId="691" xr:uid="{00000000-0005-0000-0000-00003C010000}"/>
    <cellStyle name="20% - Énfasis4 9" xfId="174" xr:uid="{00000000-0005-0000-0000-00003D010000}"/>
    <cellStyle name="20% - Énfasis4 9 2" xfId="704" xr:uid="{00000000-0005-0000-0000-00003E010000}"/>
    <cellStyle name="20% - Énfasis4_Balance Tributario dic 2018" xfId="1144" xr:uid="{00000000-0005-0000-0000-00003F010000}"/>
    <cellStyle name="20% - Énfasis5" xfId="54" xr:uid="{00000000-0005-0000-0000-000040010000}"/>
    <cellStyle name="20% - Énfasis5 10" xfId="191" xr:uid="{00000000-0005-0000-0000-000041010000}"/>
    <cellStyle name="20% - Énfasis5 10 2" xfId="721" xr:uid="{00000000-0005-0000-0000-000042010000}"/>
    <cellStyle name="20% - Énfasis5 11" xfId="204" xr:uid="{00000000-0005-0000-0000-000043010000}"/>
    <cellStyle name="20% - Énfasis5 11 2" xfId="734" xr:uid="{00000000-0005-0000-0000-000044010000}"/>
    <cellStyle name="20% - Énfasis5 12" xfId="217" xr:uid="{00000000-0005-0000-0000-000045010000}"/>
    <cellStyle name="20% - Énfasis5 12 2" xfId="747" xr:uid="{00000000-0005-0000-0000-000046010000}"/>
    <cellStyle name="20% - Énfasis5 13" xfId="230" xr:uid="{00000000-0005-0000-0000-000047010000}"/>
    <cellStyle name="20% - Énfasis5 13 2" xfId="760" xr:uid="{00000000-0005-0000-0000-000048010000}"/>
    <cellStyle name="20% - Énfasis5 14" xfId="242" xr:uid="{00000000-0005-0000-0000-000049010000}"/>
    <cellStyle name="20% - Énfasis5 14 2" xfId="772" xr:uid="{00000000-0005-0000-0000-00004A010000}"/>
    <cellStyle name="20% - Énfasis5 15" xfId="254" xr:uid="{00000000-0005-0000-0000-00004B010000}"/>
    <cellStyle name="20% - Énfasis5 15 2" xfId="784" xr:uid="{00000000-0005-0000-0000-00004C010000}"/>
    <cellStyle name="20% - Énfasis5 16" xfId="264" xr:uid="{00000000-0005-0000-0000-00004D010000}"/>
    <cellStyle name="20% - Énfasis5 16 2" xfId="794" xr:uid="{00000000-0005-0000-0000-00004E010000}"/>
    <cellStyle name="20% - Énfasis5 17" xfId="272" xr:uid="{00000000-0005-0000-0000-00004F010000}"/>
    <cellStyle name="20% - Énfasis5 17 2" xfId="802" xr:uid="{00000000-0005-0000-0000-000050010000}"/>
    <cellStyle name="20% - Énfasis5 18" xfId="297" xr:uid="{00000000-0005-0000-0000-000051010000}"/>
    <cellStyle name="20% - Énfasis5 18 2" xfId="827" xr:uid="{00000000-0005-0000-0000-000052010000}"/>
    <cellStyle name="20% - Énfasis5 19" xfId="310" xr:uid="{00000000-0005-0000-0000-000053010000}"/>
    <cellStyle name="20% - Énfasis5 19 2" xfId="840" xr:uid="{00000000-0005-0000-0000-000054010000}"/>
    <cellStyle name="20% - Énfasis5 2" xfId="77" xr:uid="{00000000-0005-0000-0000-000055010000}"/>
    <cellStyle name="20% - Énfasis5 2 2" xfId="607" xr:uid="{00000000-0005-0000-0000-000056010000}"/>
    <cellStyle name="20% - Énfasis5 20" xfId="324" xr:uid="{00000000-0005-0000-0000-000057010000}"/>
    <cellStyle name="20% - Énfasis5 20 2" xfId="854" xr:uid="{00000000-0005-0000-0000-000058010000}"/>
    <cellStyle name="20% - Énfasis5 21" xfId="337" xr:uid="{00000000-0005-0000-0000-000059010000}"/>
    <cellStyle name="20% - Énfasis5 21 2" xfId="867" xr:uid="{00000000-0005-0000-0000-00005A010000}"/>
    <cellStyle name="20% - Énfasis5 22" xfId="350" xr:uid="{00000000-0005-0000-0000-00005B010000}"/>
    <cellStyle name="20% - Énfasis5 22 2" xfId="880" xr:uid="{00000000-0005-0000-0000-00005C010000}"/>
    <cellStyle name="20% - Énfasis5 23" xfId="364" xr:uid="{00000000-0005-0000-0000-00005D010000}"/>
    <cellStyle name="20% - Énfasis5 23 2" xfId="894" xr:uid="{00000000-0005-0000-0000-00005E010000}"/>
    <cellStyle name="20% - Énfasis5 24" xfId="375" xr:uid="{00000000-0005-0000-0000-00005F010000}"/>
    <cellStyle name="20% - Énfasis5 24 2" xfId="905" xr:uid="{00000000-0005-0000-0000-000060010000}"/>
    <cellStyle name="20% - Énfasis5 25" xfId="390" xr:uid="{00000000-0005-0000-0000-000061010000}"/>
    <cellStyle name="20% - Énfasis5 25 2" xfId="920" xr:uid="{00000000-0005-0000-0000-000062010000}"/>
    <cellStyle name="20% - Énfasis5 26" xfId="403" xr:uid="{00000000-0005-0000-0000-000063010000}"/>
    <cellStyle name="20% - Énfasis5 26 2" xfId="933" xr:uid="{00000000-0005-0000-0000-000064010000}"/>
    <cellStyle name="20% - Énfasis5 27" xfId="417" xr:uid="{00000000-0005-0000-0000-000065010000}"/>
    <cellStyle name="20% - Énfasis5 27 2" xfId="947" xr:uid="{00000000-0005-0000-0000-000066010000}"/>
    <cellStyle name="20% - Énfasis5 28" xfId="430" xr:uid="{00000000-0005-0000-0000-000067010000}"/>
    <cellStyle name="20% - Énfasis5 28 2" xfId="960" xr:uid="{00000000-0005-0000-0000-000068010000}"/>
    <cellStyle name="20% - Énfasis5 29" xfId="442" xr:uid="{00000000-0005-0000-0000-000069010000}"/>
    <cellStyle name="20% - Énfasis5 29 2" xfId="972" xr:uid="{00000000-0005-0000-0000-00006A010000}"/>
    <cellStyle name="20% - Énfasis5 3" xfId="100" xr:uid="{00000000-0005-0000-0000-00006B010000}"/>
    <cellStyle name="20% - Énfasis5 3 2" xfId="630" xr:uid="{00000000-0005-0000-0000-00006C010000}"/>
    <cellStyle name="20% - Énfasis5 30" xfId="452" xr:uid="{00000000-0005-0000-0000-00006D010000}"/>
    <cellStyle name="20% - Énfasis5 30 2" xfId="982" xr:uid="{00000000-0005-0000-0000-00006E010000}"/>
    <cellStyle name="20% - Énfasis5 31" xfId="460" xr:uid="{00000000-0005-0000-0000-00006F010000}"/>
    <cellStyle name="20% - Énfasis5 31 2" xfId="990" xr:uid="{00000000-0005-0000-0000-000070010000}"/>
    <cellStyle name="20% - Énfasis5 32" xfId="474" xr:uid="{00000000-0005-0000-0000-000071010000}"/>
    <cellStyle name="20% - Énfasis5 32 2" xfId="1004" xr:uid="{00000000-0005-0000-0000-000072010000}"/>
    <cellStyle name="20% - Énfasis5 33" xfId="487" xr:uid="{00000000-0005-0000-0000-000073010000}"/>
    <cellStyle name="20% - Énfasis5 33 2" xfId="1017" xr:uid="{00000000-0005-0000-0000-000074010000}"/>
    <cellStyle name="20% - Énfasis5 34" xfId="508" xr:uid="{00000000-0005-0000-0000-000075010000}"/>
    <cellStyle name="20% - Énfasis5 34 2" xfId="1038" xr:uid="{00000000-0005-0000-0000-000076010000}"/>
    <cellStyle name="20% - Énfasis5 35" xfId="518" xr:uid="{00000000-0005-0000-0000-000077010000}"/>
    <cellStyle name="20% - Énfasis5 35 2" xfId="1048" xr:uid="{00000000-0005-0000-0000-000078010000}"/>
    <cellStyle name="20% - Énfasis5 36" xfId="526" xr:uid="{00000000-0005-0000-0000-000079010000}"/>
    <cellStyle name="20% - Énfasis5 36 2" xfId="1056" xr:uid="{00000000-0005-0000-0000-00007A010000}"/>
    <cellStyle name="20% - Énfasis5 37" xfId="541" xr:uid="{00000000-0005-0000-0000-00007B010000}"/>
    <cellStyle name="20% - Énfasis5 37 2" xfId="1071" xr:uid="{00000000-0005-0000-0000-00007C010000}"/>
    <cellStyle name="20% - Énfasis5 38" xfId="555" xr:uid="{00000000-0005-0000-0000-00007D010000}"/>
    <cellStyle name="20% - Énfasis5 38 2" xfId="1085" xr:uid="{00000000-0005-0000-0000-00007E010000}"/>
    <cellStyle name="20% - Énfasis5 39" xfId="570" xr:uid="{00000000-0005-0000-0000-00007F010000}"/>
    <cellStyle name="20% - Énfasis5 39 2" xfId="1100" xr:uid="{00000000-0005-0000-0000-000080010000}"/>
    <cellStyle name="20% - Énfasis5 4" xfId="113" xr:uid="{00000000-0005-0000-0000-000081010000}"/>
    <cellStyle name="20% - Énfasis5 4 2" xfId="643" xr:uid="{00000000-0005-0000-0000-000082010000}"/>
    <cellStyle name="20% - Énfasis5 40" xfId="1115" xr:uid="{00000000-0005-0000-0000-000083010000}"/>
    <cellStyle name="20% - Énfasis5 41" xfId="588" xr:uid="{00000000-0005-0000-0000-000084010000}"/>
    <cellStyle name="20% - Énfasis5 5" xfId="126" xr:uid="{00000000-0005-0000-0000-000085010000}"/>
    <cellStyle name="20% - Énfasis5 5 2" xfId="656" xr:uid="{00000000-0005-0000-0000-000086010000}"/>
    <cellStyle name="20% - Énfasis5 6" xfId="139" xr:uid="{00000000-0005-0000-0000-000087010000}"/>
    <cellStyle name="20% - Énfasis5 6 2" xfId="669" xr:uid="{00000000-0005-0000-0000-000088010000}"/>
    <cellStyle name="20% - Énfasis5 7" xfId="152" xr:uid="{00000000-0005-0000-0000-000089010000}"/>
    <cellStyle name="20% - Énfasis5 7 2" xfId="682" xr:uid="{00000000-0005-0000-0000-00008A010000}"/>
    <cellStyle name="20% - Énfasis5 8" xfId="165" xr:uid="{00000000-0005-0000-0000-00008B010000}"/>
    <cellStyle name="20% - Énfasis5 8 2" xfId="695" xr:uid="{00000000-0005-0000-0000-00008C010000}"/>
    <cellStyle name="20% - Énfasis5 9" xfId="178" xr:uid="{00000000-0005-0000-0000-00008D010000}"/>
    <cellStyle name="20% - Énfasis5 9 2" xfId="708" xr:uid="{00000000-0005-0000-0000-00008E010000}"/>
    <cellStyle name="20% - Énfasis5_Balance Tributario dic 2018" xfId="1145" xr:uid="{00000000-0005-0000-0000-00008F010000}"/>
    <cellStyle name="20% - Énfasis6" xfId="58" xr:uid="{00000000-0005-0000-0000-000090010000}"/>
    <cellStyle name="20% - Énfasis6 10" xfId="194" xr:uid="{00000000-0005-0000-0000-000091010000}"/>
    <cellStyle name="20% - Énfasis6 10 2" xfId="724" xr:uid="{00000000-0005-0000-0000-000092010000}"/>
    <cellStyle name="20% - Énfasis6 11" xfId="207" xr:uid="{00000000-0005-0000-0000-000093010000}"/>
    <cellStyle name="20% - Énfasis6 11 2" xfId="737" xr:uid="{00000000-0005-0000-0000-000094010000}"/>
    <cellStyle name="20% - Énfasis6 12" xfId="220" xr:uid="{00000000-0005-0000-0000-000095010000}"/>
    <cellStyle name="20% - Énfasis6 12 2" xfId="750" xr:uid="{00000000-0005-0000-0000-000096010000}"/>
    <cellStyle name="20% - Énfasis6 13" xfId="233" xr:uid="{00000000-0005-0000-0000-000097010000}"/>
    <cellStyle name="20% - Énfasis6 13 2" xfId="763" xr:uid="{00000000-0005-0000-0000-000098010000}"/>
    <cellStyle name="20% - Énfasis6 14" xfId="245" xr:uid="{00000000-0005-0000-0000-000099010000}"/>
    <cellStyle name="20% - Énfasis6 14 2" xfId="775" xr:uid="{00000000-0005-0000-0000-00009A010000}"/>
    <cellStyle name="20% - Énfasis6 15" xfId="256" xr:uid="{00000000-0005-0000-0000-00009B010000}"/>
    <cellStyle name="20% - Énfasis6 15 2" xfId="786" xr:uid="{00000000-0005-0000-0000-00009C010000}"/>
    <cellStyle name="20% - Énfasis6 16" xfId="266" xr:uid="{00000000-0005-0000-0000-00009D010000}"/>
    <cellStyle name="20% - Énfasis6 16 2" xfId="796" xr:uid="{00000000-0005-0000-0000-00009E010000}"/>
    <cellStyle name="20% - Énfasis6 17" xfId="274" xr:uid="{00000000-0005-0000-0000-00009F010000}"/>
    <cellStyle name="20% - Énfasis6 17 2" xfId="804" xr:uid="{00000000-0005-0000-0000-0000A0010000}"/>
    <cellStyle name="20% - Énfasis6 18" xfId="300" xr:uid="{00000000-0005-0000-0000-0000A1010000}"/>
    <cellStyle name="20% - Énfasis6 18 2" xfId="830" xr:uid="{00000000-0005-0000-0000-0000A2010000}"/>
    <cellStyle name="20% - Énfasis6 19" xfId="313" xr:uid="{00000000-0005-0000-0000-0000A3010000}"/>
    <cellStyle name="20% - Énfasis6 19 2" xfId="843" xr:uid="{00000000-0005-0000-0000-0000A4010000}"/>
    <cellStyle name="20% - Énfasis6 2" xfId="79" xr:uid="{00000000-0005-0000-0000-0000A5010000}"/>
    <cellStyle name="20% - Énfasis6 2 2" xfId="609" xr:uid="{00000000-0005-0000-0000-0000A6010000}"/>
    <cellStyle name="20% - Énfasis6 20" xfId="327" xr:uid="{00000000-0005-0000-0000-0000A7010000}"/>
    <cellStyle name="20% - Énfasis6 20 2" xfId="857" xr:uid="{00000000-0005-0000-0000-0000A8010000}"/>
    <cellStyle name="20% - Énfasis6 21" xfId="341" xr:uid="{00000000-0005-0000-0000-0000A9010000}"/>
    <cellStyle name="20% - Énfasis6 21 2" xfId="871" xr:uid="{00000000-0005-0000-0000-0000AA010000}"/>
    <cellStyle name="20% - Énfasis6 22" xfId="353" xr:uid="{00000000-0005-0000-0000-0000AB010000}"/>
    <cellStyle name="20% - Énfasis6 22 2" xfId="883" xr:uid="{00000000-0005-0000-0000-0000AC010000}"/>
    <cellStyle name="20% - Énfasis6 23" xfId="366" xr:uid="{00000000-0005-0000-0000-0000AD010000}"/>
    <cellStyle name="20% - Énfasis6 23 2" xfId="896" xr:uid="{00000000-0005-0000-0000-0000AE010000}"/>
    <cellStyle name="20% - Énfasis6 24" xfId="378" xr:uid="{00000000-0005-0000-0000-0000AF010000}"/>
    <cellStyle name="20% - Énfasis6 24 2" xfId="908" xr:uid="{00000000-0005-0000-0000-0000B0010000}"/>
    <cellStyle name="20% - Énfasis6 25" xfId="393" xr:uid="{00000000-0005-0000-0000-0000B1010000}"/>
    <cellStyle name="20% - Énfasis6 25 2" xfId="923" xr:uid="{00000000-0005-0000-0000-0000B2010000}"/>
    <cellStyle name="20% - Énfasis6 26" xfId="406" xr:uid="{00000000-0005-0000-0000-0000B3010000}"/>
    <cellStyle name="20% - Énfasis6 26 2" xfId="936" xr:uid="{00000000-0005-0000-0000-0000B4010000}"/>
    <cellStyle name="20% - Énfasis6 27" xfId="420" xr:uid="{00000000-0005-0000-0000-0000B5010000}"/>
    <cellStyle name="20% - Énfasis6 27 2" xfId="950" xr:uid="{00000000-0005-0000-0000-0000B6010000}"/>
    <cellStyle name="20% - Énfasis6 28" xfId="433" xr:uid="{00000000-0005-0000-0000-0000B7010000}"/>
    <cellStyle name="20% - Énfasis6 28 2" xfId="963" xr:uid="{00000000-0005-0000-0000-0000B8010000}"/>
    <cellStyle name="20% - Énfasis6 29" xfId="444" xr:uid="{00000000-0005-0000-0000-0000B9010000}"/>
    <cellStyle name="20% - Énfasis6 29 2" xfId="974" xr:uid="{00000000-0005-0000-0000-0000BA010000}"/>
    <cellStyle name="20% - Énfasis6 3" xfId="103" xr:uid="{00000000-0005-0000-0000-0000BB010000}"/>
    <cellStyle name="20% - Énfasis6 3 2" xfId="633" xr:uid="{00000000-0005-0000-0000-0000BC010000}"/>
    <cellStyle name="20% - Énfasis6 30" xfId="454" xr:uid="{00000000-0005-0000-0000-0000BD010000}"/>
    <cellStyle name="20% - Énfasis6 30 2" xfId="984" xr:uid="{00000000-0005-0000-0000-0000BE010000}"/>
    <cellStyle name="20% - Énfasis6 31" xfId="462" xr:uid="{00000000-0005-0000-0000-0000BF010000}"/>
    <cellStyle name="20% - Énfasis6 31 2" xfId="992" xr:uid="{00000000-0005-0000-0000-0000C0010000}"/>
    <cellStyle name="20% - Énfasis6 32" xfId="476" xr:uid="{00000000-0005-0000-0000-0000C1010000}"/>
    <cellStyle name="20% - Énfasis6 32 2" xfId="1006" xr:uid="{00000000-0005-0000-0000-0000C2010000}"/>
    <cellStyle name="20% - Énfasis6 33" xfId="489" xr:uid="{00000000-0005-0000-0000-0000C3010000}"/>
    <cellStyle name="20% - Énfasis6 33 2" xfId="1019" xr:uid="{00000000-0005-0000-0000-0000C4010000}"/>
    <cellStyle name="20% - Énfasis6 34" xfId="510" xr:uid="{00000000-0005-0000-0000-0000C5010000}"/>
    <cellStyle name="20% - Énfasis6 34 2" xfId="1040" xr:uid="{00000000-0005-0000-0000-0000C6010000}"/>
    <cellStyle name="20% - Énfasis6 35" xfId="520" xr:uid="{00000000-0005-0000-0000-0000C7010000}"/>
    <cellStyle name="20% - Énfasis6 35 2" xfId="1050" xr:uid="{00000000-0005-0000-0000-0000C8010000}"/>
    <cellStyle name="20% - Énfasis6 36" xfId="528" xr:uid="{00000000-0005-0000-0000-0000C9010000}"/>
    <cellStyle name="20% - Énfasis6 36 2" xfId="1058" xr:uid="{00000000-0005-0000-0000-0000CA010000}"/>
    <cellStyle name="20% - Énfasis6 37" xfId="543" xr:uid="{00000000-0005-0000-0000-0000CB010000}"/>
    <cellStyle name="20% - Énfasis6 37 2" xfId="1073" xr:uid="{00000000-0005-0000-0000-0000CC010000}"/>
    <cellStyle name="20% - Énfasis6 38" xfId="557" xr:uid="{00000000-0005-0000-0000-0000CD010000}"/>
    <cellStyle name="20% - Énfasis6 38 2" xfId="1087" xr:uid="{00000000-0005-0000-0000-0000CE010000}"/>
    <cellStyle name="20% - Énfasis6 39" xfId="572" xr:uid="{00000000-0005-0000-0000-0000CF010000}"/>
    <cellStyle name="20% - Énfasis6 39 2" xfId="1102" xr:uid="{00000000-0005-0000-0000-0000D0010000}"/>
    <cellStyle name="20% - Énfasis6 4" xfId="116" xr:uid="{00000000-0005-0000-0000-0000D1010000}"/>
    <cellStyle name="20% - Énfasis6 4 2" xfId="646" xr:uid="{00000000-0005-0000-0000-0000D2010000}"/>
    <cellStyle name="20% - Énfasis6 40" xfId="1117" xr:uid="{00000000-0005-0000-0000-0000D3010000}"/>
    <cellStyle name="20% - Énfasis6 41" xfId="590" xr:uid="{00000000-0005-0000-0000-0000D4010000}"/>
    <cellStyle name="20% - Énfasis6 5" xfId="129" xr:uid="{00000000-0005-0000-0000-0000D5010000}"/>
    <cellStyle name="20% - Énfasis6 5 2" xfId="659" xr:uid="{00000000-0005-0000-0000-0000D6010000}"/>
    <cellStyle name="20% - Énfasis6 6" xfId="142" xr:uid="{00000000-0005-0000-0000-0000D7010000}"/>
    <cellStyle name="20% - Énfasis6 6 2" xfId="672" xr:uid="{00000000-0005-0000-0000-0000D8010000}"/>
    <cellStyle name="20% - Énfasis6 7" xfId="155" xr:uid="{00000000-0005-0000-0000-0000D9010000}"/>
    <cellStyle name="20% - Énfasis6 7 2" xfId="685" xr:uid="{00000000-0005-0000-0000-0000DA010000}"/>
    <cellStyle name="20% - Énfasis6 8" xfId="168" xr:uid="{00000000-0005-0000-0000-0000DB010000}"/>
    <cellStyle name="20% - Énfasis6 8 2" xfId="698" xr:uid="{00000000-0005-0000-0000-0000DC010000}"/>
    <cellStyle name="20% - Énfasis6 9" xfId="181" xr:uid="{00000000-0005-0000-0000-0000DD010000}"/>
    <cellStyle name="20% - Énfasis6 9 2" xfId="711" xr:uid="{00000000-0005-0000-0000-0000DE010000}"/>
    <cellStyle name="20% - Énfasis6_Balance Tributario dic 2018" xfId="1146" xr:uid="{00000000-0005-0000-0000-0000DF010000}"/>
    <cellStyle name="40% - Énfasis1" xfId="39" xr:uid="{00000000-0005-0000-0000-0000E0010000}"/>
    <cellStyle name="40% - Énfasis1 10" xfId="154" xr:uid="{00000000-0005-0000-0000-0000E1010000}"/>
    <cellStyle name="40% - Énfasis1 10 2" xfId="684" xr:uid="{00000000-0005-0000-0000-0000E2010000}"/>
    <cellStyle name="40% - Énfasis1 11" xfId="167" xr:uid="{00000000-0005-0000-0000-0000E3010000}"/>
    <cellStyle name="40% - Énfasis1 11 2" xfId="697" xr:uid="{00000000-0005-0000-0000-0000E4010000}"/>
    <cellStyle name="40% - Énfasis1 12" xfId="180" xr:uid="{00000000-0005-0000-0000-0000E5010000}"/>
    <cellStyle name="40% - Énfasis1 12 2" xfId="710" xr:uid="{00000000-0005-0000-0000-0000E6010000}"/>
    <cellStyle name="40% - Énfasis1 13" xfId="193" xr:uid="{00000000-0005-0000-0000-0000E7010000}"/>
    <cellStyle name="40% - Énfasis1 13 2" xfId="723" xr:uid="{00000000-0005-0000-0000-0000E8010000}"/>
    <cellStyle name="40% - Énfasis1 14" xfId="206" xr:uid="{00000000-0005-0000-0000-0000E9010000}"/>
    <cellStyle name="40% - Énfasis1 14 2" xfId="736" xr:uid="{00000000-0005-0000-0000-0000EA010000}"/>
    <cellStyle name="40% - Énfasis1 15" xfId="219" xr:uid="{00000000-0005-0000-0000-0000EB010000}"/>
    <cellStyle name="40% - Énfasis1 15 2" xfId="749" xr:uid="{00000000-0005-0000-0000-0000EC010000}"/>
    <cellStyle name="40% - Énfasis1 16" xfId="232" xr:uid="{00000000-0005-0000-0000-0000ED010000}"/>
    <cellStyle name="40% - Énfasis1 16 2" xfId="762" xr:uid="{00000000-0005-0000-0000-0000EE010000}"/>
    <cellStyle name="40% - Énfasis1 17" xfId="244" xr:uid="{00000000-0005-0000-0000-0000EF010000}"/>
    <cellStyle name="40% - Énfasis1 17 2" xfId="774" xr:uid="{00000000-0005-0000-0000-0000F0010000}"/>
    <cellStyle name="40% - Énfasis1 18" xfId="286" xr:uid="{00000000-0005-0000-0000-0000F1010000}"/>
    <cellStyle name="40% - Énfasis1 18 2" xfId="816" xr:uid="{00000000-0005-0000-0000-0000F2010000}"/>
    <cellStyle name="40% - Énfasis1 19" xfId="277" xr:uid="{00000000-0005-0000-0000-0000F3010000}"/>
    <cellStyle name="40% - Énfasis1 19 2" xfId="807" xr:uid="{00000000-0005-0000-0000-0000F4010000}"/>
    <cellStyle name="40% - Énfasis1 2" xfId="70" xr:uid="{00000000-0005-0000-0000-0000F5010000}"/>
    <cellStyle name="40% - Énfasis1 2 2" xfId="600" xr:uid="{00000000-0005-0000-0000-0000F6010000}"/>
    <cellStyle name="40% - Énfasis1 20" xfId="315" xr:uid="{00000000-0005-0000-0000-0000F7010000}"/>
    <cellStyle name="40% - Énfasis1 20 2" xfId="845" xr:uid="{00000000-0005-0000-0000-0000F8010000}"/>
    <cellStyle name="40% - Énfasis1 21" xfId="278" xr:uid="{00000000-0005-0000-0000-0000F9010000}"/>
    <cellStyle name="40% - Énfasis1 21 2" xfId="808" xr:uid="{00000000-0005-0000-0000-0000FA010000}"/>
    <cellStyle name="40% - Énfasis1 22" xfId="309" xr:uid="{00000000-0005-0000-0000-0000FB010000}"/>
    <cellStyle name="40% - Énfasis1 22 2" xfId="839" xr:uid="{00000000-0005-0000-0000-0000FC010000}"/>
    <cellStyle name="40% - Énfasis1 23" xfId="326" xr:uid="{00000000-0005-0000-0000-0000FD010000}"/>
    <cellStyle name="40% - Énfasis1 23 2" xfId="856" xr:uid="{00000000-0005-0000-0000-0000FE010000}"/>
    <cellStyle name="40% - Énfasis1 24" xfId="340" xr:uid="{00000000-0005-0000-0000-0000FF010000}"/>
    <cellStyle name="40% - Énfasis1 24 2" xfId="870" xr:uid="{00000000-0005-0000-0000-000000020000}"/>
    <cellStyle name="40% - Énfasis1 25" xfId="377" xr:uid="{00000000-0005-0000-0000-000001020000}"/>
    <cellStyle name="40% - Énfasis1 25 2" xfId="907" xr:uid="{00000000-0005-0000-0000-000002020000}"/>
    <cellStyle name="40% - Énfasis1 26" xfId="279" xr:uid="{00000000-0005-0000-0000-000003020000}"/>
    <cellStyle name="40% - Énfasis1 26 2" xfId="809" xr:uid="{00000000-0005-0000-0000-000004020000}"/>
    <cellStyle name="40% - Énfasis1 27" xfId="371" xr:uid="{00000000-0005-0000-0000-000005020000}"/>
    <cellStyle name="40% - Énfasis1 27 2" xfId="901" xr:uid="{00000000-0005-0000-0000-000006020000}"/>
    <cellStyle name="40% - Énfasis1 28" xfId="392" xr:uid="{00000000-0005-0000-0000-000007020000}"/>
    <cellStyle name="40% - Énfasis1 28 2" xfId="922" xr:uid="{00000000-0005-0000-0000-000008020000}"/>
    <cellStyle name="40% - Énfasis1 29" xfId="405" xr:uid="{00000000-0005-0000-0000-000009020000}"/>
    <cellStyle name="40% - Énfasis1 29 2" xfId="935" xr:uid="{00000000-0005-0000-0000-00000A020000}"/>
    <cellStyle name="40% - Énfasis1 3" xfId="88" xr:uid="{00000000-0005-0000-0000-00000B020000}"/>
    <cellStyle name="40% - Énfasis1 3 2" xfId="618" xr:uid="{00000000-0005-0000-0000-00000C020000}"/>
    <cellStyle name="40% - Énfasis1 30" xfId="419" xr:uid="{00000000-0005-0000-0000-00000D020000}"/>
    <cellStyle name="40% - Énfasis1 30 2" xfId="949" xr:uid="{00000000-0005-0000-0000-00000E020000}"/>
    <cellStyle name="40% - Énfasis1 31" xfId="432" xr:uid="{00000000-0005-0000-0000-00000F020000}"/>
    <cellStyle name="40% - Énfasis1 31 2" xfId="962" xr:uid="{00000000-0005-0000-0000-000010020000}"/>
    <cellStyle name="40% - Énfasis1 32" xfId="467" xr:uid="{00000000-0005-0000-0000-000011020000}"/>
    <cellStyle name="40% - Énfasis1 32 2" xfId="997" xr:uid="{00000000-0005-0000-0000-000012020000}"/>
    <cellStyle name="40% - Énfasis1 33" xfId="480" xr:uid="{00000000-0005-0000-0000-000013020000}"/>
    <cellStyle name="40% - Énfasis1 33 2" xfId="1010" xr:uid="{00000000-0005-0000-0000-000014020000}"/>
    <cellStyle name="40% - Énfasis1 34" xfId="498" xr:uid="{00000000-0005-0000-0000-000015020000}"/>
    <cellStyle name="40% - Énfasis1 34 2" xfId="1028" xr:uid="{00000000-0005-0000-0000-000016020000}"/>
    <cellStyle name="40% - Énfasis1 35" xfId="491" xr:uid="{00000000-0005-0000-0000-000017020000}"/>
    <cellStyle name="40% - Énfasis1 35 2" xfId="1021" xr:uid="{00000000-0005-0000-0000-000018020000}"/>
    <cellStyle name="40% - Énfasis1 36" xfId="492" xr:uid="{00000000-0005-0000-0000-000019020000}"/>
    <cellStyle name="40% - Énfasis1 36 2" xfId="1022" xr:uid="{00000000-0005-0000-0000-00001A020000}"/>
    <cellStyle name="40% - Énfasis1 37" xfId="534" xr:uid="{00000000-0005-0000-0000-00001B020000}"/>
    <cellStyle name="40% - Énfasis1 37 2" xfId="1064" xr:uid="{00000000-0005-0000-0000-00001C020000}"/>
    <cellStyle name="40% - Énfasis1 38" xfId="548" xr:uid="{00000000-0005-0000-0000-00001D020000}"/>
    <cellStyle name="40% - Énfasis1 38 2" xfId="1078" xr:uid="{00000000-0005-0000-0000-00001E020000}"/>
    <cellStyle name="40% - Énfasis1 39" xfId="563" xr:uid="{00000000-0005-0000-0000-00001F020000}"/>
    <cellStyle name="40% - Énfasis1 39 2" xfId="1093" xr:uid="{00000000-0005-0000-0000-000020020000}"/>
    <cellStyle name="40% - Énfasis1 4" xfId="81" xr:uid="{00000000-0005-0000-0000-000021020000}"/>
    <cellStyle name="40% - Énfasis1 4 2" xfId="611" xr:uid="{00000000-0005-0000-0000-000022020000}"/>
    <cellStyle name="40% - Énfasis1 40" xfId="1108" xr:uid="{00000000-0005-0000-0000-000023020000}"/>
    <cellStyle name="40% - Énfasis1 41" xfId="581" xr:uid="{00000000-0005-0000-0000-000024020000}"/>
    <cellStyle name="40% - Énfasis1 5" xfId="82" xr:uid="{00000000-0005-0000-0000-000025020000}"/>
    <cellStyle name="40% - Énfasis1 5 2" xfId="612" xr:uid="{00000000-0005-0000-0000-000026020000}"/>
    <cellStyle name="40% - Énfasis1 6" xfId="102" xr:uid="{00000000-0005-0000-0000-000027020000}"/>
    <cellStyle name="40% - Énfasis1 6 2" xfId="632" xr:uid="{00000000-0005-0000-0000-000028020000}"/>
    <cellStyle name="40% - Énfasis1 7" xfId="115" xr:uid="{00000000-0005-0000-0000-000029020000}"/>
    <cellStyle name="40% - Énfasis1 7 2" xfId="645" xr:uid="{00000000-0005-0000-0000-00002A020000}"/>
    <cellStyle name="40% - Énfasis1 8" xfId="128" xr:uid="{00000000-0005-0000-0000-00002B020000}"/>
    <cellStyle name="40% - Énfasis1 8 2" xfId="658" xr:uid="{00000000-0005-0000-0000-00002C020000}"/>
    <cellStyle name="40% - Énfasis1 9" xfId="141" xr:uid="{00000000-0005-0000-0000-00002D020000}"/>
    <cellStyle name="40% - Énfasis1 9 2" xfId="671" xr:uid="{00000000-0005-0000-0000-00002E020000}"/>
    <cellStyle name="40% - Énfasis1_Balance Tributario dic 2018" xfId="1147" xr:uid="{00000000-0005-0000-0000-00002F020000}"/>
    <cellStyle name="40% - Énfasis2" xfId="43" xr:uid="{00000000-0005-0000-0000-000030020000}"/>
    <cellStyle name="40% - Énfasis2 10" xfId="173" xr:uid="{00000000-0005-0000-0000-000031020000}"/>
    <cellStyle name="40% - Énfasis2 10 2" xfId="703" xr:uid="{00000000-0005-0000-0000-000032020000}"/>
    <cellStyle name="40% - Énfasis2 11" xfId="186" xr:uid="{00000000-0005-0000-0000-000033020000}"/>
    <cellStyle name="40% - Énfasis2 11 2" xfId="716" xr:uid="{00000000-0005-0000-0000-000034020000}"/>
    <cellStyle name="40% - Énfasis2 12" xfId="199" xr:uid="{00000000-0005-0000-0000-000035020000}"/>
    <cellStyle name="40% - Énfasis2 12 2" xfId="729" xr:uid="{00000000-0005-0000-0000-000036020000}"/>
    <cellStyle name="40% - Énfasis2 13" xfId="212" xr:uid="{00000000-0005-0000-0000-000037020000}"/>
    <cellStyle name="40% - Énfasis2 13 2" xfId="742" xr:uid="{00000000-0005-0000-0000-000038020000}"/>
    <cellStyle name="40% - Énfasis2 14" xfId="225" xr:uid="{00000000-0005-0000-0000-000039020000}"/>
    <cellStyle name="40% - Énfasis2 14 2" xfId="755" xr:uid="{00000000-0005-0000-0000-00003A020000}"/>
    <cellStyle name="40% - Énfasis2 15" xfId="237" xr:uid="{00000000-0005-0000-0000-00003B020000}"/>
    <cellStyle name="40% - Énfasis2 15 2" xfId="767" xr:uid="{00000000-0005-0000-0000-00003C020000}"/>
    <cellStyle name="40% - Énfasis2 16" xfId="249" xr:uid="{00000000-0005-0000-0000-00003D020000}"/>
    <cellStyle name="40% - Énfasis2 16 2" xfId="779" xr:uid="{00000000-0005-0000-0000-00003E020000}"/>
    <cellStyle name="40% - Énfasis2 17" xfId="260" xr:uid="{00000000-0005-0000-0000-00003F020000}"/>
    <cellStyle name="40% - Énfasis2 17 2" xfId="790" xr:uid="{00000000-0005-0000-0000-000040020000}"/>
    <cellStyle name="40% - Énfasis2 18" xfId="288" xr:uid="{00000000-0005-0000-0000-000041020000}"/>
    <cellStyle name="40% - Énfasis2 18 2" xfId="818" xr:uid="{00000000-0005-0000-0000-000042020000}"/>
    <cellStyle name="40% - Énfasis2 19" xfId="292" xr:uid="{00000000-0005-0000-0000-000043020000}"/>
    <cellStyle name="40% - Énfasis2 19 2" xfId="822" xr:uid="{00000000-0005-0000-0000-000044020000}"/>
    <cellStyle name="40% - Énfasis2 2" xfId="72" xr:uid="{00000000-0005-0000-0000-000045020000}"/>
    <cellStyle name="40% - Énfasis2 2 2" xfId="602" xr:uid="{00000000-0005-0000-0000-000046020000}"/>
    <cellStyle name="40% - Énfasis2 20" xfId="289" xr:uid="{00000000-0005-0000-0000-000047020000}"/>
    <cellStyle name="40% - Énfasis2 20 2" xfId="819" xr:uid="{00000000-0005-0000-0000-000048020000}"/>
    <cellStyle name="40% - Énfasis2 21" xfId="319" xr:uid="{00000000-0005-0000-0000-000049020000}"/>
    <cellStyle name="40% - Énfasis2 21 2" xfId="849" xr:uid="{00000000-0005-0000-0000-00004A020000}"/>
    <cellStyle name="40% - Énfasis2 22" xfId="332" xr:uid="{00000000-0005-0000-0000-00004B020000}"/>
    <cellStyle name="40% - Énfasis2 22 2" xfId="862" xr:uid="{00000000-0005-0000-0000-00004C020000}"/>
    <cellStyle name="40% - Énfasis2 23" xfId="345" xr:uid="{00000000-0005-0000-0000-00004D020000}"/>
    <cellStyle name="40% - Énfasis2 23 2" xfId="875" xr:uid="{00000000-0005-0000-0000-00004E020000}"/>
    <cellStyle name="40% - Énfasis2 24" xfId="358" xr:uid="{00000000-0005-0000-0000-00004F020000}"/>
    <cellStyle name="40% - Énfasis2 24 2" xfId="888" xr:uid="{00000000-0005-0000-0000-000050020000}"/>
    <cellStyle name="40% - Énfasis2 25" xfId="368" xr:uid="{00000000-0005-0000-0000-000051020000}"/>
    <cellStyle name="40% - Énfasis2 25 2" xfId="898" xr:uid="{00000000-0005-0000-0000-000052020000}"/>
    <cellStyle name="40% - Énfasis2 26" xfId="384" xr:uid="{00000000-0005-0000-0000-000053020000}"/>
    <cellStyle name="40% - Énfasis2 26 2" xfId="914" xr:uid="{00000000-0005-0000-0000-000054020000}"/>
    <cellStyle name="40% - Énfasis2 27" xfId="398" xr:uid="{00000000-0005-0000-0000-000055020000}"/>
    <cellStyle name="40% - Énfasis2 27 2" xfId="928" xr:uid="{00000000-0005-0000-0000-000056020000}"/>
    <cellStyle name="40% - Énfasis2 28" xfId="411" xr:uid="{00000000-0005-0000-0000-000057020000}"/>
    <cellStyle name="40% - Énfasis2 28 2" xfId="941" xr:uid="{00000000-0005-0000-0000-000058020000}"/>
    <cellStyle name="40% - Énfasis2 29" xfId="424" xr:uid="{00000000-0005-0000-0000-000059020000}"/>
    <cellStyle name="40% - Énfasis2 29 2" xfId="954" xr:uid="{00000000-0005-0000-0000-00005A020000}"/>
    <cellStyle name="40% - Énfasis2 3" xfId="91" xr:uid="{00000000-0005-0000-0000-00005B020000}"/>
    <cellStyle name="40% - Énfasis2 3 2" xfId="621" xr:uid="{00000000-0005-0000-0000-00005C020000}"/>
    <cellStyle name="40% - Énfasis2 30" xfId="437" xr:uid="{00000000-0005-0000-0000-00005D020000}"/>
    <cellStyle name="40% - Énfasis2 30 2" xfId="967" xr:uid="{00000000-0005-0000-0000-00005E020000}"/>
    <cellStyle name="40% - Énfasis2 31" xfId="448" xr:uid="{00000000-0005-0000-0000-00005F020000}"/>
    <cellStyle name="40% - Énfasis2 31 2" xfId="978" xr:uid="{00000000-0005-0000-0000-000060020000}"/>
    <cellStyle name="40% - Énfasis2 32" xfId="469" xr:uid="{00000000-0005-0000-0000-000061020000}"/>
    <cellStyle name="40% - Énfasis2 32 2" xfId="999" xr:uid="{00000000-0005-0000-0000-000062020000}"/>
    <cellStyle name="40% - Énfasis2 33" xfId="482" xr:uid="{00000000-0005-0000-0000-000063020000}"/>
    <cellStyle name="40% - Énfasis2 33 2" xfId="1012" xr:uid="{00000000-0005-0000-0000-000064020000}"/>
    <cellStyle name="40% - Énfasis2 34" xfId="500" xr:uid="{00000000-0005-0000-0000-000065020000}"/>
    <cellStyle name="40% - Énfasis2 34 2" xfId="1030" xr:uid="{00000000-0005-0000-0000-000066020000}"/>
    <cellStyle name="40% - Énfasis2 35" xfId="503" xr:uid="{00000000-0005-0000-0000-000067020000}"/>
    <cellStyle name="40% - Énfasis2 35 2" xfId="1033" xr:uid="{00000000-0005-0000-0000-000068020000}"/>
    <cellStyle name="40% - Énfasis2 36" xfId="514" xr:uid="{00000000-0005-0000-0000-000069020000}"/>
    <cellStyle name="40% - Énfasis2 36 2" xfId="1044" xr:uid="{00000000-0005-0000-0000-00006A020000}"/>
    <cellStyle name="40% - Énfasis2 37" xfId="536" xr:uid="{00000000-0005-0000-0000-00006B020000}"/>
    <cellStyle name="40% - Énfasis2 37 2" xfId="1066" xr:uid="{00000000-0005-0000-0000-00006C020000}"/>
    <cellStyle name="40% - Énfasis2 38" xfId="550" xr:uid="{00000000-0005-0000-0000-00006D020000}"/>
    <cellStyle name="40% - Énfasis2 38 2" xfId="1080" xr:uid="{00000000-0005-0000-0000-00006E020000}"/>
    <cellStyle name="40% - Énfasis2 39" xfId="565" xr:uid="{00000000-0005-0000-0000-00006F020000}"/>
    <cellStyle name="40% - Énfasis2 39 2" xfId="1095" xr:uid="{00000000-0005-0000-0000-000070020000}"/>
    <cellStyle name="40% - Énfasis2 4" xfId="95" xr:uid="{00000000-0005-0000-0000-000071020000}"/>
    <cellStyle name="40% - Énfasis2 4 2" xfId="625" xr:uid="{00000000-0005-0000-0000-000072020000}"/>
    <cellStyle name="40% - Énfasis2 40" xfId="1110" xr:uid="{00000000-0005-0000-0000-000073020000}"/>
    <cellStyle name="40% - Énfasis2 41" xfId="583" xr:uid="{00000000-0005-0000-0000-000074020000}"/>
    <cellStyle name="40% - Énfasis2 5" xfId="108" xr:uid="{00000000-0005-0000-0000-000075020000}"/>
    <cellStyle name="40% - Énfasis2 5 2" xfId="638" xr:uid="{00000000-0005-0000-0000-000076020000}"/>
    <cellStyle name="40% - Énfasis2 6" xfId="121" xr:uid="{00000000-0005-0000-0000-000077020000}"/>
    <cellStyle name="40% - Énfasis2 6 2" xfId="651" xr:uid="{00000000-0005-0000-0000-000078020000}"/>
    <cellStyle name="40% - Énfasis2 7" xfId="134" xr:uid="{00000000-0005-0000-0000-000079020000}"/>
    <cellStyle name="40% - Énfasis2 7 2" xfId="664" xr:uid="{00000000-0005-0000-0000-00007A020000}"/>
    <cellStyle name="40% - Énfasis2 8" xfId="147" xr:uid="{00000000-0005-0000-0000-00007B020000}"/>
    <cellStyle name="40% - Énfasis2 8 2" xfId="677" xr:uid="{00000000-0005-0000-0000-00007C020000}"/>
    <cellStyle name="40% - Énfasis2 9" xfId="160" xr:uid="{00000000-0005-0000-0000-00007D020000}"/>
    <cellStyle name="40% - Énfasis2 9 2" xfId="690" xr:uid="{00000000-0005-0000-0000-00007E020000}"/>
    <cellStyle name="40% - Énfasis2_Balance Tributario dic 2018" xfId="1148" xr:uid="{00000000-0005-0000-0000-00007F020000}"/>
    <cellStyle name="40% - Énfasis3" xfId="47" xr:uid="{00000000-0005-0000-0000-000080020000}"/>
    <cellStyle name="40% - Énfasis3 10" xfId="185" xr:uid="{00000000-0005-0000-0000-000081020000}"/>
    <cellStyle name="40% - Énfasis3 10 2" xfId="715" xr:uid="{00000000-0005-0000-0000-000082020000}"/>
    <cellStyle name="40% - Énfasis3 11" xfId="198" xr:uid="{00000000-0005-0000-0000-000083020000}"/>
    <cellStyle name="40% - Énfasis3 11 2" xfId="728" xr:uid="{00000000-0005-0000-0000-000084020000}"/>
    <cellStyle name="40% - Énfasis3 12" xfId="211" xr:uid="{00000000-0005-0000-0000-000085020000}"/>
    <cellStyle name="40% - Énfasis3 12 2" xfId="741" xr:uid="{00000000-0005-0000-0000-000086020000}"/>
    <cellStyle name="40% - Énfasis3 13" xfId="224" xr:uid="{00000000-0005-0000-0000-000087020000}"/>
    <cellStyle name="40% - Énfasis3 13 2" xfId="754" xr:uid="{00000000-0005-0000-0000-000088020000}"/>
    <cellStyle name="40% - Énfasis3 14" xfId="236" xr:uid="{00000000-0005-0000-0000-000089020000}"/>
    <cellStyle name="40% - Énfasis3 14 2" xfId="766" xr:uid="{00000000-0005-0000-0000-00008A020000}"/>
    <cellStyle name="40% - Énfasis3 15" xfId="248" xr:uid="{00000000-0005-0000-0000-00008B020000}"/>
    <cellStyle name="40% - Énfasis3 15 2" xfId="778" xr:uid="{00000000-0005-0000-0000-00008C020000}"/>
    <cellStyle name="40% - Énfasis3 16" xfId="259" xr:uid="{00000000-0005-0000-0000-00008D020000}"/>
    <cellStyle name="40% - Énfasis3 16 2" xfId="789" xr:uid="{00000000-0005-0000-0000-00008E020000}"/>
    <cellStyle name="40% - Énfasis3 17" xfId="269" xr:uid="{00000000-0005-0000-0000-00008F020000}"/>
    <cellStyle name="40% - Énfasis3 17 2" xfId="799" xr:uid="{00000000-0005-0000-0000-000090020000}"/>
    <cellStyle name="40% - Énfasis3 18" xfId="291" xr:uid="{00000000-0005-0000-0000-000091020000}"/>
    <cellStyle name="40% - Énfasis3 18 2" xfId="821" xr:uid="{00000000-0005-0000-0000-000092020000}"/>
    <cellStyle name="40% - Énfasis3 19" xfId="304" xr:uid="{00000000-0005-0000-0000-000093020000}"/>
    <cellStyle name="40% - Énfasis3 19 2" xfId="834" xr:uid="{00000000-0005-0000-0000-000094020000}"/>
    <cellStyle name="40% - Énfasis3 2" xfId="74" xr:uid="{00000000-0005-0000-0000-000095020000}"/>
    <cellStyle name="40% - Énfasis3 2 2" xfId="604" xr:uid="{00000000-0005-0000-0000-000096020000}"/>
    <cellStyle name="40% - Énfasis3 20" xfId="318" xr:uid="{00000000-0005-0000-0000-000097020000}"/>
    <cellStyle name="40% - Énfasis3 20 2" xfId="848" xr:uid="{00000000-0005-0000-0000-000098020000}"/>
    <cellStyle name="40% - Énfasis3 21" xfId="331" xr:uid="{00000000-0005-0000-0000-000099020000}"/>
    <cellStyle name="40% - Énfasis3 21 2" xfId="861" xr:uid="{00000000-0005-0000-0000-00009A020000}"/>
    <cellStyle name="40% - Énfasis3 22" xfId="344" xr:uid="{00000000-0005-0000-0000-00009B020000}"/>
    <cellStyle name="40% - Énfasis3 22 2" xfId="874" xr:uid="{00000000-0005-0000-0000-00009C020000}"/>
    <cellStyle name="40% - Énfasis3 23" xfId="357" xr:uid="{00000000-0005-0000-0000-00009D020000}"/>
    <cellStyle name="40% - Énfasis3 23 2" xfId="887" xr:uid="{00000000-0005-0000-0000-00009E020000}"/>
    <cellStyle name="40% - Énfasis3 24" xfId="370" xr:uid="{00000000-0005-0000-0000-00009F020000}"/>
    <cellStyle name="40% - Énfasis3 24 2" xfId="900" xr:uid="{00000000-0005-0000-0000-0000A0020000}"/>
    <cellStyle name="40% - Énfasis3 25" xfId="383" xr:uid="{00000000-0005-0000-0000-0000A1020000}"/>
    <cellStyle name="40% - Énfasis3 25 2" xfId="913" xr:uid="{00000000-0005-0000-0000-0000A2020000}"/>
    <cellStyle name="40% - Énfasis3 26" xfId="397" xr:uid="{00000000-0005-0000-0000-0000A3020000}"/>
    <cellStyle name="40% - Énfasis3 26 2" xfId="927" xr:uid="{00000000-0005-0000-0000-0000A4020000}"/>
    <cellStyle name="40% - Énfasis3 27" xfId="410" xr:uid="{00000000-0005-0000-0000-0000A5020000}"/>
    <cellStyle name="40% - Énfasis3 27 2" xfId="940" xr:uid="{00000000-0005-0000-0000-0000A6020000}"/>
    <cellStyle name="40% - Énfasis3 28" xfId="423" xr:uid="{00000000-0005-0000-0000-0000A7020000}"/>
    <cellStyle name="40% - Énfasis3 28 2" xfId="953" xr:uid="{00000000-0005-0000-0000-0000A8020000}"/>
    <cellStyle name="40% - Énfasis3 29" xfId="436" xr:uid="{00000000-0005-0000-0000-0000A9020000}"/>
    <cellStyle name="40% - Énfasis3 29 2" xfId="966" xr:uid="{00000000-0005-0000-0000-0000AA020000}"/>
    <cellStyle name="40% - Énfasis3 3" xfId="94" xr:uid="{00000000-0005-0000-0000-0000AB020000}"/>
    <cellStyle name="40% - Énfasis3 3 2" xfId="624" xr:uid="{00000000-0005-0000-0000-0000AC020000}"/>
    <cellStyle name="40% - Énfasis3 30" xfId="447" xr:uid="{00000000-0005-0000-0000-0000AD020000}"/>
    <cellStyle name="40% - Énfasis3 30 2" xfId="977" xr:uid="{00000000-0005-0000-0000-0000AE020000}"/>
    <cellStyle name="40% - Énfasis3 31" xfId="457" xr:uid="{00000000-0005-0000-0000-0000AF020000}"/>
    <cellStyle name="40% - Énfasis3 31 2" xfId="987" xr:uid="{00000000-0005-0000-0000-0000B0020000}"/>
    <cellStyle name="40% - Énfasis3 32" xfId="471" xr:uid="{00000000-0005-0000-0000-0000B1020000}"/>
    <cellStyle name="40% - Énfasis3 32 2" xfId="1001" xr:uid="{00000000-0005-0000-0000-0000B2020000}"/>
    <cellStyle name="40% - Énfasis3 33" xfId="484" xr:uid="{00000000-0005-0000-0000-0000B3020000}"/>
    <cellStyle name="40% - Énfasis3 33 2" xfId="1014" xr:uid="{00000000-0005-0000-0000-0000B4020000}"/>
    <cellStyle name="40% - Énfasis3 34" xfId="502" xr:uid="{00000000-0005-0000-0000-0000B5020000}"/>
    <cellStyle name="40% - Énfasis3 34 2" xfId="1032" xr:uid="{00000000-0005-0000-0000-0000B6020000}"/>
    <cellStyle name="40% - Énfasis3 35" xfId="513" xr:uid="{00000000-0005-0000-0000-0000B7020000}"/>
    <cellStyle name="40% - Énfasis3 35 2" xfId="1043" xr:uid="{00000000-0005-0000-0000-0000B8020000}"/>
    <cellStyle name="40% - Énfasis3 36" xfId="523" xr:uid="{00000000-0005-0000-0000-0000B9020000}"/>
    <cellStyle name="40% - Énfasis3 36 2" xfId="1053" xr:uid="{00000000-0005-0000-0000-0000BA020000}"/>
    <cellStyle name="40% - Énfasis3 37" xfId="538" xr:uid="{00000000-0005-0000-0000-0000BB020000}"/>
    <cellStyle name="40% - Énfasis3 37 2" xfId="1068" xr:uid="{00000000-0005-0000-0000-0000BC020000}"/>
    <cellStyle name="40% - Énfasis3 38" xfId="552" xr:uid="{00000000-0005-0000-0000-0000BD020000}"/>
    <cellStyle name="40% - Énfasis3 38 2" xfId="1082" xr:uid="{00000000-0005-0000-0000-0000BE020000}"/>
    <cellStyle name="40% - Énfasis3 39" xfId="567" xr:uid="{00000000-0005-0000-0000-0000BF020000}"/>
    <cellStyle name="40% - Énfasis3 39 2" xfId="1097" xr:uid="{00000000-0005-0000-0000-0000C0020000}"/>
    <cellStyle name="40% - Énfasis3 4" xfId="107" xr:uid="{00000000-0005-0000-0000-0000C1020000}"/>
    <cellStyle name="40% - Énfasis3 4 2" xfId="637" xr:uid="{00000000-0005-0000-0000-0000C2020000}"/>
    <cellStyle name="40% - Énfasis3 40" xfId="1112" xr:uid="{00000000-0005-0000-0000-0000C3020000}"/>
    <cellStyle name="40% - Énfasis3 41" xfId="585" xr:uid="{00000000-0005-0000-0000-0000C4020000}"/>
    <cellStyle name="40% - Énfasis3 5" xfId="120" xr:uid="{00000000-0005-0000-0000-0000C5020000}"/>
    <cellStyle name="40% - Énfasis3 5 2" xfId="650" xr:uid="{00000000-0005-0000-0000-0000C6020000}"/>
    <cellStyle name="40% - Énfasis3 6" xfId="133" xr:uid="{00000000-0005-0000-0000-0000C7020000}"/>
    <cellStyle name="40% - Énfasis3 6 2" xfId="663" xr:uid="{00000000-0005-0000-0000-0000C8020000}"/>
    <cellStyle name="40% - Énfasis3 7" xfId="146" xr:uid="{00000000-0005-0000-0000-0000C9020000}"/>
    <cellStyle name="40% - Énfasis3 7 2" xfId="676" xr:uid="{00000000-0005-0000-0000-0000CA020000}"/>
    <cellStyle name="40% - Énfasis3 8" xfId="159" xr:uid="{00000000-0005-0000-0000-0000CB020000}"/>
    <cellStyle name="40% - Énfasis3 8 2" xfId="689" xr:uid="{00000000-0005-0000-0000-0000CC020000}"/>
    <cellStyle name="40% - Énfasis3 9" xfId="172" xr:uid="{00000000-0005-0000-0000-0000CD020000}"/>
    <cellStyle name="40% - Énfasis3 9 2" xfId="702" xr:uid="{00000000-0005-0000-0000-0000CE020000}"/>
    <cellStyle name="40% - Énfasis3_Balance Tributario dic 2018" xfId="1149" xr:uid="{00000000-0005-0000-0000-0000CF020000}"/>
    <cellStyle name="40% - Énfasis4" xfId="51" xr:uid="{00000000-0005-0000-0000-0000D0020000}"/>
    <cellStyle name="40% - Énfasis4 10" xfId="188" xr:uid="{00000000-0005-0000-0000-0000D1020000}"/>
    <cellStyle name="40% - Énfasis4 10 2" xfId="718" xr:uid="{00000000-0005-0000-0000-0000D2020000}"/>
    <cellStyle name="40% - Énfasis4 11" xfId="201" xr:uid="{00000000-0005-0000-0000-0000D3020000}"/>
    <cellStyle name="40% - Énfasis4 11 2" xfId="731" xr:uid="{00000000-0005-0000-0000-0000D4020000}"/>
    <cellStyle name="40% - Énfasis4 12" xfId="214" xr:uid="{00000000-0005-0000-0000-0000D5020000}"/>
    <cellStyle name="40% - Énfasis4 12 2" xfId="744" xr:uid="{00000000-0005-0000-0000-0000D6020000}"/>
    <cellStyle name="40% - Énfasis4 13" xfId="227" xr:uid="{00000000-0005-0000-0000-0000D7020000}"/>
    <cellStyle name="40% - Énfasis4 13 2" xfId="757" xr:uid="{00000000-0005-0000-0000-0000D8020000}"/>
    <cellStyle name="40% - Énfasis4 14" xfId="239" xr:uid="{00000000-0005-0000-0000-0000D9020000}"/>
    <cellStyle name="40% - Énfasis4 14 2" xfId="769" xr:uid="{00000000-0005-0000-0000-0000DA020000}"/>
    <cellStyle name="40% - Énfasis4 15" xfId="251" xr:uid="{00000000-0005-0000-0000-0000DB020000}"/>
    <cellStyle name="40% - Énfasis4 15 2" xfId="781" xr:uid="{00000000-0005-0000-0000-0000DC020000}"/>
    <cellStyle name="40% - Énfasis4 16" xfId="262" xr:uid="{00000000-0005-0000-0000-0000DD020000}"/>
    <cellStyle name="40% - Énfasis4 16 2" xfId="792" xr:uid="{00000000-0005-0000-0000-0000DE020000}"/>
    <cellStyle name="40% - Énfasis4 17" xfId="271" xr:uid="{00000000-0005-0000-0000-0000DF020000}"/>
    <cellStyle name="40% - Énfasis4 17 2" xfId="801" xr:uid="{00000000-0005-0000-0000-0000E0020000}"/>
    <cellStyle name="40% - Énfasis4 18" xfId="294" xr:uid="{00000000-0005-0000-0000-0000E1020000}"/>
    <cellStyle name="40% - Énfasis4 18 2" xfId="824" xr:uid="{00000000-0005-0000-0000-0000E2020000}"/>
    <cellStyle name="40% - Énfasis4 19" xfId="308" xr:uid="{00000000-0005-0000-0000-0000E3020000}"/>
    <cellStyle name="40% - Énfasis4 19 2" xfId="838" xr:uid="{00000000-0005-0000-0000-0000E4020000}"/>
    <cellStyle name="40% - Énfasis4 2" xfId="76" xr:uid="{00000000-0005-0000-0000-0000E5020000}"/>
    <cellStyle name="40% - Énfasis4 2 2" xfId="606" xr:uid="{00000000-0005-0000-0000-0000E6020000}"/>
    <cellStyle name="40% - Énfasis4 20" xfId="321" xr:uid="{00000000-0005-0000-0000-0000E7020000}"/>
    <cellStyle name="40% - Énfasis4 20 2" xfId="851" xr:uid="{00000000-0005-0000-0000-0000E8020000}"/>
    <cellStyle name="40% - Énfasis4 21" xfId="334" xr:uid="{00000000-0005-0000-0000-0000E9020000}"/>
    <cellStyle name="40% - Énfasis4 21 2" xfId="864" xr:uid="{00000000-0005-0000-0000-0000EA020000}"/>
    <cellStyle name="40% - Énfasis4 22" xfId="347" xr:uid="{00000000-0005-0000-0000-0000EB020000}"/>
    <cellStyle name="40% - Énfasis4 22 2" xfId="877" xr:uid="{00000000-0005-0000-0000-0000EC020000}"/>
    <cellStyle name="40% - Énfasis4 23" xfId="361" xr:uid="{00000000-0005-0000-0000-0000ED020000}"/>
    <cellStyle name="40% - Énfasis4 23 2" xfId="891" xr:uid="{00000000-0005-0000-0000-0000EE020000}"/>
    <cellStyle name="40% - Énfasis4 24" xfId="373" xr:uid="{00000000-0005-0000-0000-0000EF020000}"/>
    <cellStyle name="40% - Énfasis4 24 2" xfId="903" xr:uid="{00000000-0005-0000-0000-0000F0020000}"/>
    <cellStyle name="40% - Énfasis4 25" xfId="387" xr:uid="{00000000-0005-0000-0000-0000F1020000}"/>
    <cellStyle name="40% - Énfasis4 25 2" xfId="917" xr:uid="{00000000-0005-0000-0000-0000F2020000}"/>
    <cellStyle name="40% - Énfasis4 26" xfId="400" xr:uid="{00000000-0005-0000-0000-0000F3020000}"/>
    <cellStyle name="40% - Énfasis4 26 2" xfId="930" xr:uid="{00000000-0005-0000-0000-0000F4020000}"/>
    <cellStyle name="40% - Énfasis4 27" xfId="414" xr:uid="{00000000-0005-0000-0000-0000F5020000}"/>
    <cellStyle name="40% - Énfasis4 27 2" xfId="944" xr:uid="{00000000-0005-0000-0000-0000F6020000}"/>
    <cellStyle name="40% - Énfasis4 28" xfId="427" xr:uid="{00000000-0005-0000-0000-0000F7020000}"/>
    <cellStyle name="40% - Énfasis4 28 2" xfId="957" xr:uid="{00000000-0005-0000-0000-0000F8020000}"/>
    <cellStyle name="40% - Énfasis4 29" xfId="439" xr:uid="{00000000-0005-0000-0000-0000F9020000}"/>
    <cellStyle name="40% - Énfasis4 29 2" xfId="969" xr:uid="{00000000-0005-0000-0000-0000FA020000}"/>
    <cellStyle name="40% - Énfasis4 3" xfId="97" xr:uid="{00000000-0005-0000-0000-0000FB020000}"/>
    <cellStyle name="40% - Énfasis4 3 2" xfId="627" xr:uid="{00000000-0005-0000-0000-0000FC020000}"/>
    <cellStyle name="40% - Énfasis4 30" xfId="450" xr:uid="{00000000-0005-0000-0000-0000FD020000}"/>
    <cellStyle name="40% - Énfasis4 30 2" xfId="980" xr:uid="{00000000-0005-0000-0000-0000FE020000}"/>
    <cellStyle name="40% - Énfasis4 31" xfId="459" xr:uid="{00000000-0005-0000-0000-0000FF020000}"/>
    <cellStyle name="40% - Énfasis4 31 2" xfId="989" xr:uid="{00000000-0005-0000-0000-000000030000}"/>
    <cellStyle name="40% - Énfasis4 32" xfId="473" xr:uid="{00000000-0005-0000-0000-000001030000}"/>
    <cellStyle name="40% - Énfasis4 32 2" xfId="1003" xr:uid="{00000000-0005-0000-0000-000002030000}"/>
    <cellStyle name="40% - Énfasis4 33" xfId="486" xr:uid="{00000000-0005-0000-0000-000003030000}"/>
    <cellStyle name="40% - Énfasis4 33 2" xfId="1016" xr:uid="{00000000-0005-0000-0000-000004030000}"/>
    <cellStyle name="40% - Énfasis4 34" xfId="505" xr:uid="{00000000-0005-0000-0000-000005030000}"/>
    <cellStyle name="40% - Énfasis4 34 2" xfId="1035" xr:uid="{00000000-0005-0000-0000-000006030000}"/>
    <cellStyle name="40% - Énfasis4 35" xfId="516" xr:uid="{00000000-0005-0000-0000-000007030000}"/>
    <cellStyle name="40% - Énfasis4 35 2" xfId="1046" xr:uid="{00000000-0005-0000-0000-000008030000}"/>
    <cellStyle name="40% - Énfasis4 36" xfId="525" xr:uid="{00000000-0005-0000-0000-000009030000}"/>
    <cellStyle name="40% - Énfasis4 36 2" xfId="1055" xr:uid="{00000000-0005-0000-0000-00000A030000}"/>
    <cellStyle name="40% - Énfasis4 37" xfId="540" xr:uid="{00000000-0005-0000-0000-00000B030000}"/>
    <cellStyle name="40% - Énfasis4 37 2" xfId="1070" xr:uid="{00000000-0005-0000-0000-00000C030000}"/>
    <cellStyle name="40% - Énfasis4 38" xfId="554" xr:uid="{00000000-0005-0000-0000-00000D030000}"/>
    <cellStyle name="40% - Énfasis4 38 2" xfId="1084" xr:uid="{00000000-0005-0000-0000-00000E030000}"/>
    <cellStyle name="40% - Énfasis4 39" xfId="569" xr:uid="{00000000-0005-0000-0000-00000F030000}"/>
    <cellStyle name="40% - Énfasis4 39 2" xfId="1099" xr:uid="{00000000-0005-0000-0000-000010030000}"/>
    <cellStyle name="40% - Énfasis4 4" xfId="110" xr:uid="{00000000-0005-0000-0000-000011030000}"/>
    <cellStyle name="40% - Énfasis4 4 2" xfId="640" xr:uid="{00000000-0005-0000-0000-000012030000}"/>
    <cellStyle name="40% - Énfasis4 40" xfId="1114" xr:uid="{00000000-0005-0000-0000-000013030000}"/>
    <cellStyle name="40% - Énfasis4 41" xfId="587" xr:uid="{00000000-0005-0000-0000-000014030000}"/>
    <cellStyle name="40% - Énfasis4 5" xfId="123" xr:uid="{00000000-0005-0000-0000-000015030000}"/>
    <cellStyle name="40% - Énfasis4 5 2" xfId="653" xr:uid="{00000000-0005-0000-0000-000016030000}"/>
    <cellStyle name="40% - Énfasis4 6" xfId="136" xr:uid="{00000000-0005-0000-0000-000017030000}"/>
    <cellStyle name="40% - Énfasis4 6 2" xfId="666" xr:uid="{00000000-0005-0000-0000-000018030000}"/>
    <cellStyle name="40% - Énfasis4 7" xfId="149" xr:uid="{00000000-0005-0000-0000-000019030000}"/>
    <cellStyle name="40% - Énfasis4 7 2" xfId="679" xr:uid="{00000000-0005-0000-0000-00001A030000}"/>
    <cellStyle name="40% - Énfasis4 8" xfId="162" xr:uid="{00000000-0005-0000-0000-00001B030000}"/>
    <cellStyle name="40% - Énfasis4 8 2" xfId="692" xr:uid="{00000000-0005-0000-0000-00001C030000}"/>
    <cellStyle name="40% - Énfasis4 9" xfId="175" xr:uid="{00000000-0005-0000-0000-00001D030000}"/>
    <cellStyle name="40% - Énfasis4 9 2" xfId="705" xr:uid="{00000000-0005-0000-0000-00001E030000}"/>
    <cellStyle name="40% - Énfasis4_Balance Tributario dic 2018" xfId="1150" xr:uid="{00000000-0005-0000-0000-00001F030000}"/>
    <cellStyle name="40% - Énfasis5" xfId="55" xr:uid="{00000000-0005-0000-0000-000020030000}"/>
    <cellStyle name="40% - Énfasis5 10" xfId="192" xr:uid="{00000000-0005-0000-0000-000021030000}"/>
    <cellStyle name="40% - Énfasis5 10 2" xfId="722" xr:uid="{00000000-0005-0000-0000-000022030000}"/>
    <cellStyle name="40% - Énfasis5 11" xfId="205" xr:uid="{00000000-0005-0000-0000-000023030000}"/>
    <cellStyle name="40% - Énfasis5 11 2" xfId="735" xr:uid="{00000000-0005-0000-0000-000024030000}"/>
    <cellStyle name="40% - Énfasis5 12" xfId="218" xr:uid="{00000000-0005-0000-0000-000025030000}"/>
    <cellStyle name="40% - Énfasis5 12 2" xfId="748" xr:uid="{00000000-0005-0000-0000-000026030000}"/>
    <cellStyle name="40% - Énfasis5 13" xfId="231" xr:uid="{00000000-0005-0000-0000-000027030000}"/>
    <cellStyle name="40% - Énfasis5 13 2" xfId="761" xr:uid="{00000000-0005-0000-0000-000028030000}"/>
    <cellStyle name="40% - Énfasis5 14" xfId="243" xr:uid="{00000000-0005-0000-0000-000029030000}"/>
    <cellStyle name="40% - Énfasis5 14 2" xfId="773" xr:uid="{00000000-0005-0000-0000-00002A030000}"/>
    <cellStyle name="40% - Énfasis5 15" xfId="255" xr:uid="{00000000-0005-0000-0000-00002B030000}"/>
    <cellStyle name="40% - Énfasis5 15 2" xfId="785" xr:uid="{00000000-0005-0000-0000-00002C030000}"/>
    <cellStyle name="40% - Énfasis5 16" xfId="265" xr:uid="{00000000-0005-0000-0000-00002D030000}"/>
    <cellStyle name="40% - Énfasis5 16 2" xfId="795" xr:uid="{00000000-0005-0000-0000-00002E030000}"/>
    <cellStyle name="40% - Énfasis5 17" xfId="273" xr:uid="{00000000-0005-0000-0000-00002F030000}"/>
    <cellStyle name="40% - Énfasis5 17 2" xfId="803" xr:uid="{00000000-0005-0000-0000-000030030000}"/>
    <cellStyle name="40% - Énfasis5 18" xfId="298" xr:uid="{00000000-0005-0000-0000-000031030000}"/>
    <cellStyle name="40% - Énfasis5 18 2" xfId="828" xr:uid="{00000000-0005-0000-0000-000032030000}"/>
    <cellStyle name="40% - Énfasis5 19" xfId="311" xr:uid="{00000000-0005-0000-0000-000033030000}"/>
    <cellStyle name="40% - Énfasis5 19 2" xfId="841" xr:uid="{00000000-0005-0000-0000-000034030000}"/>
    <cellStyle name="40% - Énfasis5 2" xfId="78" xr:uid="{00000000-0005-0000-0000-000035030000}"/>
    <cellStyle name="40% - Énfasis5 2 2" xfId="608" xr:uid="{00000000-0005-0000-0000-000036030000}"/>
    <cellStyle name="40% - Énfasis5 20" xfId="325" xr:uid="{00000000-0005-0000-0000-000037030000}"/>
    <cellStyle name="40% - Énfasis5 20 2" xfId="855" xr:uid="{00000000-0005-0000-0000-000038030000}"/>
    <cellStyle name="40% - Énfasis5 21" xfId="338" xr:uid="{00000000-0005-0000-0000-000039030000}"/>
    <cellStyle name="40% - Énfasis5 21 2" xfId="868" xr:uid="{00000000-0005-0000-0000-00003A030000}"/>
    <cellStyle name="40% - Énfasis5 22" xfId="351" xr:uid="{00000000-0005-0000-0000-00003B030000}"/>
    <cellStyle name="40% - Énfasis5 22 2" xfId="881" xr:uid="{00000000-0005-0000-0000-00003C030000}"/>
    <cellStyle name="40% - Énfasis5 23" xfId="365" xr:uid="{00000000-0005-0000-0000-00003D030000}"/>
    <cellStyle name="40% - Énfasis5 23 2" xfId="895" xr:uid="{00000000-0005-0000-0000-00003E030000}"/>
    <cellStyle name="40% - Énfasis5 24" xfId="376" xr:uid="{00000000-0005-0000-0000-00003F030000}"/>
    <cellStyle name="40% - Énfasis5 24 2" xfId="906" xr:uid="{00000000-0005-0000-0000-000040030000}"/>
    <cellStyle name="40% - Énfasis5 25" xfId="391" xr:uid="{00000000-0005-0000-0000-000041030000}"/>
    <cellStyle name="40% - Énfasis5 25 2" xfId="921" xr:uid="{00000000-0005-0000-0000-000042030000}"/>
    <cellStyle name="40% - Énfasis5 26" xfId="404" xr:uid="{00000000-0005-0000-0000-000043030000}"/>
    <cellStyle name="40% - Énfasis5 26 2" xfId="934" xr:uid="{00000000-0005-0000-0000-000044030000}"/>
    <cellStyle name="40% - Énfasis5 27" xfId="418" xr:uid="{00000000-0005-0000-0000-000045030000}"/>
    <cellStyle name="40% - Énfasis5 27 2" xfId="948" xr:uid="{00000000-0005-0000-0000-000046030000}"/>
    <cellStyle name="40% - Énfasis5 28" xfId="431" xr:uid="{00000000-0005-0000-0000-000047030000}"/>
    <cellStyle name="40% - Énfasis5 28 2" xfId="961" xr:uid="{00000000-0005-0000-0000-000048030000}"/>
    <cellStyle name="40% - Énfasis5 29" xfId="443" xr:uid="{00000000-0005-0000-0000-000049030000}"/>
    <cellStyle name="40% - Énfasis5 29 2" xfId="973" xr:uid="{00000000-0005-0000-0000-00004A030000}"/>
    <cellStyle name="40% - Énfasis5 3" xfId="101" xr:uid="{00000000-0005-0000-0000-00004B030000}"/>
    <cellStyle name="40% - Énfasis5 3 2" xfId="631" xr:uid="{00000000-0005-0000-0000-00004C030000}"/>
    <cellStyle name="40% - Énfasis5 30" xfId="453" xr:uid="{00000000-0005-0000-0000-00004D030000}"/>
    <cellStyle name="40% - Énfasis5 30 2" xfId="983" xr:uid="{00000000-0005-0000-0000-00004E030000}"/>
    <cellStyle name="40% - Énfasis5 31" xfId="461" xr:uid="{00000000-0005-0000-0000-00004F030000}"/>
    <cellStyle name="40% - Énfasis5 31 2" xfId="991" xr:uid="{00000000-0005-0000-0000-000050030000}"/>
    <cellStyle name="40% - Énfasis5 32" xfId="475" xr:uid="{00000000-0005-0000-0000-000051030000}"/>
    <cellStyle name="40% - Énfasis5 32 2" xfId="1005" xr:uid="{00000000-0005-0000-0000-000052030000}"/>
    <cellStyle name="40% - Énfasis5 33" xfId="488" xr:uid="{00000000-0005-0000-0000-000053030000}"/>
    <cellStyle name="40% - Énfasis5 33 2" xfId="1018" xr:uid="{00000000-0005-0000-0000-000054030000}"/>
    <cellStyle name="40% - Énfasis5 34" xfId="509" xr:uid="{00000000-0005-0000-0000-000055030000}"/>
    <cellStyle name="40% - Énfasis5 34 2" xfId="1039" xr:uid="{00000000-0005-0000-0000-000056030000}"/>
    <cellStyle name="40% - Énfasis5 35" xfId="519" xr:uid="{00000000-0005-0000-0000-000057030000}"/>
    <cellStyle name="40% - Énfasis5 35 2" xfId="1049" xr:uid="{00000000-0005-0000-0000-000058030000}"/>
    <cellStyle name="40% - Énfasis5 36" xfId="527" xr:uid="{00000000-0005-0000-0000-000059030000}"/>
    <cellStyle name="40% - Énfasis5 36 2" xfId="1057" xr:uid="{00000000-0005-0000-0000-00005A030000}"/>
    <cellStyle name="40% - Énfasis5 37" xfId="542" xr:uid="{00000000-0005-0000-0000-00005B030000}"/>
    <cellStyle name="40% - Énfasis5 37 2" xfId="1072" xr:uid="{00000000-0005-0000-0000-00005C030000}"/>
    <cellStyle name="40% - Énfasis5 38" xfId="556" xr:uid="{00000000-0005-0000-0000-00005D030000}"/>
    <cellStyle name="40% - Énfasis5 38 2" xfId="1086" xr:uid="{00000000-0005-0000-0000-00005E030000}"/>
    <cellStyle name="40% - Énfasis5 39" xfId="571" xr:uid="{00000000-0005-0000-0000-00005F030000}"/>
    <cellStyle name="40% - Énfasis5 39 2" xfId="1101" xr:uid="{00000000-0005-0000-0000-000060030000}"/>
    <cellStyle name="40% - Énfasis5 4" xfId="114" xr:uid="{00000000-0005-0000-0000-000061030000}"/>
    <cellStyle name="40% - Énfasis5 4 2" xfId="644" xr:uid="{00000000-0005-0000-0000-000062030000}"/>
    <cellStyle name="40% - Énfasis5 40" xfId="1116" xr:uid="{00000000-0005-0000-0000-000063030000}"/>
    <cellStyle name="40% - Énfasis5 41" xfId="589" xr:uid="{00000000-0005-0000-0000-000064030000}"/>
    <cellStyle name="40% - Énfasis5 5" xfId="127" xr:uid="{00000000-0005-0000-0000-000065030000}"/>
    <cellStyle name="40% - Énfasis5 5 2" xfId="657" xr:uid="{00000000-0005-0000-0000-000066030000}"/>
    <cellStyle name="40% - Énfasis5 6" xfId="140" xr:uid="{00000000-0005-0000-0000-000067030000}"/>
    <cellStyle name="40% - Énfasis5 6 2" xfId="670" xr:uid="{00000000-0005-0000-0000-000068030000}"/>
    <cellStyle name="40% - Énfasis5 7" xfId="153" xr:uid="{00000000-0005-0000-0000-000069030000}"/>
    <cellStyle name="40% - Énfasis5 7 2" xfId="683" xr:uid="{00000000-0005-0000-0000-00006A030000}"/>
    <cellStyle name="40% - Énfasis5 8" xfId="166" xr:uid="{00000000-0005-0000-0000-00006B030000}"/>
    <cellStyle name="40% - Énfasis5 8 2" xfId="696" xr:uid="{00000000-0005-0000-0000-00006C030000}"/>
    <cellStyle name="40% - Énfasis5 9" xfId="179" xr:uid="{00000000-0005-0000-0000-00006D030000}"/>
    <cellStyle name="40% - Énfasis5 9 2" xfId="709" xr:uid="{00000000-0005-0000-0000-00006E030000}"/>
    <cellStyle name="40% - Énfasis5_Balance Tributario dic 2018" xfId="1151" xr:uid="{00000000-0005-0000-0000-00006F030000}"/>
    <cellStyle name="40% - Énfasis6" xfId="59" xr:uid="{00000000-0005-0000-0000-000070030000}"/>
    <cellStyle name="40% - Énfasis6 10" xfId="195" xr:uid="{00000000-0005-0000-0000-000071030000}"/>
    <cellStyle name="40% - Énfasis6 10 2" xfId="725" xr:uid="{00000000-0005-0000-0000-000072030000}"/>
    <cellStyle name="40% - Énfasis6 11" xfId="208" xr:uid="{00000000-0005-0000-0000-000073030000}"/>
    <cellStyle name="40% - Énfasis6 11 2" xfId="738" xr:uid="{00000000-0005-0000-0000-000074030000}"/>
    <cellStyle name="40% - Énfasis6 12" xfId="221" xr:uid="{00000000-0005-0000-0000-000075030000}"/>
    <cellStyle name="40% - Énfasis6 12 2" xfId="751" xr:uid="{00000000-0005-0000-0000-000076030000}"/>
    <cellStyle name="40% - Énfasis6 13" xfId="234" xr:uid="{00000000-0005-0000-0000-000077030000}"/>
    <cellStyle name="40% - Énfasis6 13 2" xfId="764" xr:uid="{00000000-0005-0000-0000-000078030000}"/>
    <cellStyle name="40% - Énfasis6 14" xfId="246" xr:uid="{00000000-0005-0000-0000-000079030000}"/>
    <cellStyle name="40% - Énfasis6 14 2" xfId="776" xr:uid="{00000000-0005-0000-0000-00007A030000}"/>
    <cellStyle name="40% - Énfasis6 15" xfId="257" xr:uid="{00000000-0005-0000-0000-00007B030000}"/>
    <cellStyle name="40% - Énfasis6 15 2" xfId="787" xr:uid="{00000000-0005-0000-0000-00007C030000}"/>
    <cellStyle name="40% - Énfasis6 16" xfId="267" xr:uid="{00000000-0005-0000-0000-00007D030000}"/>
    <cellStyle name="40% - Énfasis6 16 2" xfId="797" xr:uid="{00000000-0005-0000-0000-00007E030000}"/>
    <cellStyle name="40% - Énfasis6 17" xfId="275" xr:uid="{00000000-0005-0000-0000-00007F030000}"/>
    <cellStyle name="40% - Énfasis6 17 2" xfId="805" xr:uid="{00000000-0005-0000-0000-000080030000}"/>
    <cellStyle name="40% - Énfasis6 18" xfId="301" xr:uid="{00000000-0005-0000-0000-000081030000}"/>
    <cellStyle name="40% - Énfasis6 18 2" xfId="831" xr:uid="{00000000-0005-0000-0000-000082030000}"/>
    <cellStyle name="40% - Énfasis6 19" xfId="314" xr:uid="{00000000-0005-0000-0000-000083030000}"/>
    <cellStyle name="40% - Énfasis6 19 2" xfId="844" xr:uid="{00000000-0005-0000-0000-000084030000}"/>
    <cellStyle name="40% - Énfasis6 2" xfId="80" xr:uid="{00000000-0005-0000-0000-000085030000}"/>
    <cellStyle name="40% - Énfasis6 2 2" xfId="610" xr:uid="{00000000-0005-0000-0000-000086030000}"/>
    <cellStyle name="40% - Énfasis6 20" xfId="328" xr:uid="{00000000-0005-0000-0000-000087030000}"/>
    <cellStyle name="40% - Énfasis6 20 2" xfId="858" xr:uid="{00000000-0005-0000-0000-000088030000}"/>
    <cellStyle name="40% - Énfasis6 21" xfId="342" xr:uid="{00000000-0005-0000-0000-000089030000}"/>
    <cellStyle name="40% - Énfasis6 21 2" xfId="872" xr:uid="{00000000-0005-0000-0000-00008A030000}"/>
    <cellStyle name="40% - Énfasis6 22" xfId="354" xr:uid="{00000000-0005-0000-0000-00008B030000}"/>
    <cellStyle name="40% - Énfasis6 22 2" xfId="884" xr:uid="{00000000-0005-0000-0000-00008C030000}"/>
    <cellStyle name="40% - Énfasis6 23" xfId="367" xr:uid="{00000000-0005-0000-0000-00008D030000}"/>
    <cellStyle name="40% - Énfasis6 23 2" xfId="897" xr:uid="{00000000-0005-0000-0000-00008E030000}"/>
    <cellStyle name="40% - Énfasis6 24" xfId="379" xr:uid="{00000000-0005-0000-0000-00008F030000}"/>
    <cellStyle name="40% - Énfasis6 24 2" xfId="909" xr:uid="{00000000-0005-0000-0000-000090030000}"/>
    <cellStyle name="40% - Énfasis6 25" xfId="394" xr:uid="{00000000-0005-0000-0000-000091030000}"/>
    <cellStyle name="40% - Énfasis6 25 2" xfId="924" xr:uid="{00000000-0005-0000-0000-000092030000}"/>
    <cellStyle name="40% - Énfasis6 26" xfId="407" xr:uid="{00000000-0005-0000-0000-000093030000}"/>
    <cellStyle name="40% - Énfasis6 26 2" xfId="937" xr:uid="{00000000-0005-0000-0000-000094030000}"/>
    <cellStyle name="40% - Énfasis6 27" xfId="421" xr:uid="{00000000-0005-0000-0000-000095030000}"/>
    <cellStyle name="40% - Énfasis6 27 2" xfId="951" xr:uid="{00000000-0005-0000-0000-000096030000}"/>
    <cellStyle name="40% - Énfasis6 28" xfId="434" xr:uid="{00000000-0005-0000-0000-000097030000}"/>
    <cellStyle name="40% - Énfasis6 28 2" xfId="964" xr:uid="{00000000-0005-0000-0000-000098030000}"/>
    <cellStyle name="40% - Énfasis6 29" xfId="445" xr:uid="{00000000-0005-0000-0000-000099030000}"/>
    <cellStyle name="40% - Énfasis6 29 2" xfId="975" xr:uid="{00000000-0005-0000-0000-00009A030000}"/>
    <cellStyle name="40% - Énfasis6 3" xfId="104" xr:uid="{00000000-0005-0000-0000-00009B030000}"/>
    <cellStyle name="40% - Énfasis6 3 2" xfId="634" xr:uid="{00000000-0005-0000-0000-00009C030000}"/>
    <cellStyle name="40% - Énfasis6 30" xfId="455" xr:uid="{00000000-0005-0000-0000-00009D030000}"/>
    <cellStyle name="40% - Énfasis6 30 2" xfId="985" xr:uid="{00000000-0005-0000-0000-00009E030000}"/>
    <cellStyle name="40% - Énfasis6 31" xfId="463" xr:uid="{00000000-0005-0000-0000-00009F030000}"/>
    <cellStyle name="40% - Énfasis6 31 2" xfId="993" xr:uid="{00000000-0005-0000-0000-0000A0030000}"/>
    <cellStyle name="40% - Énfasis6 32" xfId="477" xr:uid="{00000000-0005-0000-0000-0000A1030000}"/>
    <cellStyle name="40% - Énfasis6 32 2" xfId="1007" xr:uid="{00000000-0005-0000-0000-0000A2030000}"/>
    <cellStyle name="40% - Énfasis6 33" xfId="490" xr:uid="{00000000-0005-0000-0000-0000A3030000}"/>
    <cellStyle name="40% - Énfasis6 33 2" xfId="1020" xr:uid="{00000000-0005-0000-0000-0000A4030000}"/>
    <cellStyle name="40% - Énfasis6 34" xfId="511" xr:uid="{00000000-0005-0000-0000-0000A5030000}"/>
    <cellStyle name="40% - Énfasis6 34 2" xfId="1041" xr:uid="{00000000-0005-0000-0000-0000A6030000}"/>
    <cellStyle name="40% - Énfasis6 35" xfId="521" xr:uid="{00000000-0005-0000-0000-0000A7030000}"/>
    <cellStyle name="40% - Énfasis6 35 2" xfId="1051" xr:uid="{00000000-0005-0000-0000-0000A8030000}"/>
    <cellStyle name="40% - Énfasis6 36" xfId="529" xr:uid="{00000000-0005-0000-0000-0000A9030000}"/>
    <cellStyle name="40% - Énfasis6 36 2" xfId="1059" xr:uid="{00000000-0005-0000-0000-0000AA030000}"/>
    <cellStyle name="40% - Énfasis6 37" xfId="544" xr:uid="{00000000-0005-0000-0000-0000AB030000}"/>
    <cellStyle name="40% - Énfasis6 37 2" xfId="1074" xr:uid="{00000000-0005-0000-0000-0000AC030000}"/>
    <cellStyle name="40% - Énfasis6 38" xfId="558" xr:uid="{00000000-0005-0000-0000-0000AD030000}"/>
    <cellStyle name="40% - Énfasis6 38 2" xfId="1088" xr:uid="{00000000-0005-0000-0000-0000AE030000}"/>
    <cellStyle name="40% - Énfasis6 39" xfId="573" xr:uid="{00000000-0005-0000-0000-0000AF030000}"/>
    <cellStyle name="40% - Énfasis6 39 2" xfId="1103" xr:uid="{00000000-0005-0000-0000-0000B0030000}"/>
    <cellStyle name="40% - Énfasis6 4" xfId="117" xr:uid="{00000000-0005-0000-0000-0000B1030000}"/>
    <cellStyle name="40% - Énfasis6 4 2" xfId="647" xr:uid="{00000000-0005-0000-0000-0000B2030000}"/>
    <cellStyle name="40% - Énfasis6 40" xfId="1118" xr:uid="{00000000-0005-0000-0000-0000B3030000}"/>
    <cellStyle name="40% - Énfasis6 41" xfId="591" xr:uid="{00000000-0005-0000-0000-0000B4030000}"/>
    <cellStyle name="40% - Énfasis6 5" xfId="130" xr:uid="{00000000-0005-0000-0000-0000B5030000}"/>
    <cellStyle name="40% - Énfasis6 5 2" xfId="660" xr:uid="{00000000-0005-0000-0000-0000B6030000}"/>
    <cellStyle name="40% - Énfasis6 6" xfId="143" xr:uid="{00000000-0005-0000-0000-0000B7030000}"/>
    <cellStyle name="40% - Énfasis6 6 2" xfId="673" xr:uid="{00000000-0005-0000-0000-0000B8030000}"/>
    <cellStyle name="40% - Énfasis6 7" xfId="156" xr:uid="{00000000-0005-0000-0000-0000B9030000}"/>
    <cellStyle name="40% - Énfasis6 7 2" xfId="686" xr:uid="{00000000-0005-0000-0000-0000BA030000}"/>
    <cellStyle name="40% - Énfasis6 8" xfId="169" xr:uid="{00000000-0005-0000-0000-0000BB030000}"/>
    <cellStyle name="40% - Énfasis6 8 2" xfId="699" xr:uid="{00000000-0005-0000-0000-0000BC030000}"/>
    <cellStyle name="40% - Énfasis6 9" xfId="182" xr:uid="{00000000-0005-0000-0000-0000BD030000}"/>
    <cellStyle name="40% - Énfasis6 9 2" xfId="712" xr:uid="{00000000-0005-0000-0000-0000BE030000}"/>
    <cellStyle name="40% - Énfasis6_Balance Tributario dic 2018" xfId="1152" xr:uid="{00000000-0005-0000-0000-0000BF030000}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26" builtinId="26" customBuiltin="1"/>
    <cellStyle name="Cálculo" xfId="31" builtinId="22" customBuiltin="1"/>
    <cellStyle name="Celda de comprobación" xfId="33" builtinId="23" customBuiltin="1"/>
    <cellStyle name="Celda vinculada" xfId="32" builtinId="24" customBuiltin="1"/>
    <cellStyle name="Encabezado 1" xfId="22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9" builtinId="20" customBuiltin="1"/>
    <cellStyle name="Incorrecto" xfId="27" builtinId="27" customBuiltin="1"/>
    <cellStyle name="Millares" xfId="1" xr:uid="{00000000-0005-0000-0000-0000D4030000}"/>
    <cellStyle name="Millares 13" xfId="339" xr:uid="{00000000-0005-0000-0000-0000D5030000}"/>
    <cellStyle name="Millares 13 2" xfId="869" xr:uid="{00000000-0005-0000-0000-0000D6030000}"/>
    <cellStyle name="Millares 2" xfId="531" xr:uid="{00000000-0005-0000-0000-0000D7030000}"/>
    <cellStyle name="Millares 2 2" xfId="1061" xr:uid="{00000000-0005-0000-0000-0000D8030000}"/>
    <cellStyle name="Millares 3" xfId="560" xr:uid="{00000000-0005-0000-0000-0000D9030000}"/>
    <cellStyle name="Millares 3 2" xfId="1090" xr:uid="{00000000-0005-0000-0000-0000DA030000}"/>
    <cellStyle name="Millares 4" xfId="61" xr:uid="{00000000-0005-0000-0000-0000DB030000}"/>
    <cellStyle name="Millares 4 2" xfId="1105" xr:uid="{00000000-0005-0000-0000-0000DC030000}"/>
    <cellStyle name="Millares 5" xfId="574" xr:uid="{00000000-0005-0000-0000-0000DD030000}"/>
    <cellStyle name="Millares 6" xfId="1132" xr:uid="{00000000-0005-0000-0000-0000DE030000}"/>
    <cellStyle name="Millares 9" xfId="276" xr:uid="{00000000-0005-0000-0000-0000DF030000}"/>
    <cellStyle name="Millares 9 2" xfId="806" xr:uid="{00000000-0005-0000-0000-0000E0030000}"/>
    <cellStyle name="Neutral" xfId="28" builtinId="28" customBuiltin="1"/>
    <cellStyle name="Normal" xfId="0" builtinId="0"/>
    <cellStyle name="Normal 10" xfId="11" xr:uid="{00000000-0005-0000-0000-0000E3030000}"/>
    <cellStyle name="Normal 11" xfId="12" xr:uid="{00000000-0005-0000-0000-0000E4030000}"/>
    <cellStyle name="Normal 12" xfId="13" xr:uid="{00000000-0005-0000-0000-0000E5030000}"/>
    <cellStyle name="Normal 13" xfId="14" xr:uid="{00000000-0005-0000-0000-0000E6030000}"/>
    <cellStyle name="Normal 13 2" xfId="363" xr:uid="{00000000-0005-0000-0000-0000E7030000}"/>
    <cellStyle name="Normal 13 3" xfId="893" xr:uid="{00000000-0005-0000-0000-0000E8030000}"/>
    <cellStyle name="Normal 14" xfId="15" xr:uid="{00000000-0005-0000-0000-0000E9030000}"/>
    <cellStyle name="Normal 15" xfId="16" xr:uid="{00000000-0005-0000-0000-0000EA030000}"/>
    <cellStyle name="Normal 15 2" xfId="385" xr:uid="{00000000-0005-0000-0000-0000EB030000}"/>
    <cellStyle name="Normal 15 3" xfId="915" xr:uid="{00000000-0005-0000-0000-0000EC030000}"/>
    <cellStyle name="Normal 16" xfId="17" xr:uid="{00000000-0005-0000-0000-0000ED030000}"/>
    <cellStyle name="Normal 17" xfId="18" xr:uid="{00000000-0005-0000-0000-0000EE030000}"/>
    <cellStyle name="Normal 17 2" xfId="412" xr:uid="{00000000-0005-0000-0000-0000EF030000}"/>
    <cellStyle name="Normal 17 3" xfId="942" xr:uid="{00000000-0005-0000-0000-0000F0030000}"/>
    <cellStyle name="Normal 18" xfId="19" xr:uid="{00000000-0005-0000-0000-0000F1030000}"/>
    <cellStyle name="Normal 18 2" xfId="425" xr:uid="{00000000-0005-0000-0000-0000F2030000}"/>
    <cellStyle name="Normal 18 3" xfId="955" xr:uid="{00000000-0005-0000-0000-0000F3030000}"/>
    <cellStyle name="Normal 19" xfId="20" xr:uid="{00000000-0005-0000-0000-0000F4030000}"/>
    <cellStyle name="Normal 2" xfId="2" xr:uid="{00000000-0005-0000-0000-0000F5030000}"/>
    <cellStyle name="Normal 2 2" xfId="62" xr:uid="{00000000-0005-0000-0000-0000F6030000}"/>
    <cellStyle name="Normal 2 3" xfId="592" xr:uid="{00000000-0005-0000-0000-0000F7030000}"/>
    <cellStyle name="Normal 20" xfId="575" xr:uid="{00000000-0005-0000-0000-0000F8030000}"/>
    <cellStyle name="Normal 21" xfId="576" xr:uid="{00000000-0005-0000-0000-0000F9030000}"/>
    <cellStyle name="Normal 22" xfId="577" xr:uid="{00000000-0005-0000-0000-0000FA030000}"/>
    <cellStyle name="Normal 23" xfId="578" xr:uid="{00000000-0005-0000-0000-0000FB030000}"/>
    <cellStyle name="Normal 24" xfId="579" xr:uid="{00000000-0005-0000-0000-0000FC030000}"/>
    <cellStyle name="Normal 25" xfId="1119" xr:uid="{00000000-0005-0000-0000-0000FD030000}"/>
    <cellStyle name="Normal 26" xfId="1120" xr:uid="{00000000-0005-0000-0000-0000FE030000}"/>
    <cellStyle name="Normal 27" xfId="1121" xr:uid="{00000000-0005-0000-0000-0000FF030000}"/>
    <cellStyle name="Normal 28" xfId="1122" xr:uid="{00000000-0005-0000-0000-000000040000}"/>
    <cellStyle name="Normal 29" xfId="1123" xr:uid="{00000000-0005-0000-0000-000001040000}"/>
    <cellStyle name="Normal 3" xfId="4" xr:uid="{00000000-0005-0000-0000-000002040000}"/>
    <cellStyle name="Normal 3 2" xfId="67" xr:uid="{00000000-0005-0000-0000-000003040000}"/>
    <cellStyle name="Normal 3 3" xfId="597" xr:uid="{00000000-0005-0000-0000-000004040000}"/>
    <cellStyle name="Normal 30" xfId="1124" xr:uid="{00000000-0005-0000-0000-000005040000}"/>
    <cellStyle name="Normal 31" xfId="1125" xr:uid="{00000000-0005-0000-0000-000006040000}"/>
    <cellStyle name="Normal 32" xfId="1126" xr:uid="{00000000-0005-0000-0000-000007040000}"/>
    <cellStyle name="Normal 33" xfId="1127" xr:uid="{00000000-0005-0000-0000-000008040000}"/>
    <cellStyle name="Normal 34" xfId="1128" xr:uid="{00000000-0005-0000-0000-000009040000}"/>
    <cellStyle name="Normal 35" xfId="1129" xr:uid="{00000000-0005-0000-0000-00000A040000}"/>
    <cellStyle name="Normal 36" xfId="1130" xr:uid="{00000000-0005-0000-0000-00000B040000}"/>
    <cellStyle name="Normal 37" xfId="1131" xr:uid="{00000000-0005-0000-0000-00000C040000}"/>
    <cellStyle name="Normal 38" xfId="1133" xr:uid="{00000000-0005-0000-0000-00000D040000}"/>
    <cellStyle name="Normal 39" xfId="1134" xr:uid="{00000000-0005-0000-0000-00000E040000}"/>
    <cellStyle name="Normal 4" xfId="5" xr:uid="{00000000-0005-0000-0000-00000F040000}"/>
    <cellStyle name="Normal 4 2" xfId="63" xr:uid="{00000000-0005-0000-0000-000010040000}"/>
    <cellStyle name="Normal 4 3" xfId="593" xr:uid="{00000000-0005-0000-0000-000011040000}"/>
    <cellStyle name="Normal 40" xfId="1135" xr:uid="{00000000-0005-0000-0000-000012040000}"/>
    <cellStyle name="Normal 41" xfId="1136" xr:uid="{00000000-0005-0000-0000-000013040000}"/>
    <cellStyle name="Normal 42" xfId="1137" xr:uid="{00000000-0005-0000-0000-000014040000}"/>
    <cellStyle name="Normal 43" xfId="1138" xr:uid="{00000000-0005-0000-0000-000015040000}"/>
    <cellStyle name="Normal 44" xfId="1139" xr:uid="{00000000-0005-0000-0000-000016040000}"/>
    <cellStyle name="Normal 45" xfId="1153" xr:uid="{00000000-0005-0000-0000-000017040000}"/>
    <cellStyle name="Normal 46" xfId="1154" xr:uid="{00000000-0005-0000-0000-000018040000}"/>
    <cellStyle name="Normal 47" xfId="1155" xr:uid="{00000000-0005-0000-0000-000019040000}"/>
    <cellStyle name="Normal 48" xfId="1156" xr:uid="{00000000-0005-0000-0000-00001A040000}"/>
    <cellStyle name="Normal 49" xfId="1157" xr:uid="{00000000-0005-0000-0000-00001B040000}"/>
    <cellStyle name="Normal 5" xfId="6" xr:uid="{00000000-0005-0000-0000-00001C040000}"/>
    <cellStyle name="Normal 5 2" xfId="464" xr:uid="{00000000-0005-0000-0000-00001D040000}"/>
    <cellStyle name="Normal 5 3" xfId="994" xr:uid="{00000000-0005-0000-0000-00001E040000}"/>
    <cellStyle name="Normal 6" xfId="7" xr:uid="{00000000-0005-0000-0000-00001F040000}"/>
    <cellStyle name="Normal 6 2" xfId="530" xr:uid="{00000000-0005-0000-0000-000020040000}"/>
    <cellStyle name="Normal 6 3" xfId="1060" xr:uid="{00000000-0005-0000-0000-000021040000}"/>
    <cellStyle name="Normal 7" xfId="8" xr:uid="{00000000-0005-0000-0000-000022040000}"/>
    <cellStyle name="Normal 7 2" xfId="545" xr:uid="{00000000-0005-0000-0000-000023040000}"/>
    <cellStyle name="Normal 7 3" xfId="1075" xr:uid="{00000000-0005-0000-0000-000024040000}"/>
    <cellStyle name="Normal 8" xfId="9" xr:uid="{00000000-0005-0000-0000-000025040000}"/>
    <cellStyle name="Normal 8 2" xfId="559" xr:uid="{00000000-0005-0000-0000-000026040000}"/>
    <cellStyle name="Normal 8 3" xfId="1089" xr:uid="{00000000-0005-0000-0000-000027040000}"/>
    <cellStyle name="Normal 9" xfId="10" xr:uid="{00000000-0005-0000-0000-000028040000}"/>
    <cellStyle name="Normal 9 2" xfId="1104" xr:uid="{00000000-0005-0000-0000-000029040000}"/>
    <cellStyle name="Normal_BALANCE PARROQUIA 2006" xfId="3" xr:uid="{00000000-0005-0000-0000-00002A040000}"/>
    <cellStyle name="Notas" xfId="1140" xr:uid="{00000000-0005-0000-0000-00002D040000}"/>
    <cellStyle name="Notas 10" xfId="89" xr:uid="{00000000-0005-0000-0000-00002E040000}"/>
    <cellStyle name="Notas 10 2" xfId="619" xr:uid="{00000000-0005-0000-0000-00002F040000}"/>
    <cellStyle name="Notas 11" xfId="105" xr:uid="{00000000-0005-0000-0000-000030040000}"/>
    <cellStyle name="Notas 11 2" xfId="635" xr:uid="{00000000-0005-0000-0000-000031040000}"/>
    <cellStyle name="Notas 12" xfId="118" xr:uid="{00000000-0005-0000-0000-000032040000}"/>
    <cellStyle name="Notas 12 2" xfId="648" xr:uid="{00000000-0005-0000-0000-000033040000}"/>
    <cellStyle name="Notas 13" xfId="131" xr:uid="{00000000-0005-0000-0000-000034040000}"/>
    <cellStyle name="Notas 13 2" xfId="661" xr:uid="{00000000-0005-0000-0000-000035040000}"/>
    <cellStyle name="Notas 14" xfId="144" xr:uid="{00000000-0005-0000-0000-000036040000}"/>
    <cellStyle name="Notas 14 2" xfId="674" xr:uid="{00000000-0005-0000-0000-000037040000}"/>
    <cellStyle name="Notas 15" xfId="157" xr:uid="{00000000-0005-0000-0000-000038040000}"/>
    <cellStyle name="Notas 15 2" xfId="687" xr:uid="{00000000-0005-0000-0000-000039040000}"/>
    <cellStyle name="Notas 16" xfId="170" xr:uid="{00000000-0005-0000-0000-00003A040000}"/>
    <cellStyle name="Notas 16 2" xfId="700" xr:uid="{00000000-0005-0000-0000-00003B040000}"/>
    <cellStyle name="Notas 17" xfId="183" xr:uid="{00000000-0005-0000-0000-00003C040000}"/>
    <cellStyle name="Notas 17 2" xfId="713" xr:uid="{00000000-0005-0000-0000-00003D040000}"/>
    <cellStyle name="Notas 18" xfId="196" xr:uid="{00000000-0005-0000-0000-00003E040000}"/>
    <cellStyle name="Notas 18 2" xfId="726" xr:uid="{00000000-0005-0000-0000-00003F040000}"/>
    <cellStyle name="Notas 19" xfId="209" xr:uid="{00000000-0005-0000-0000-000040040000}"/>
    <cellStyle name="Notas 19 2" xfId="739" xr:uid="{00000000-0005-0000-0000-000041040000}"/>
    <cellStyle name="Notas 2" xfId="64" xr:uid="{00000000-0005-0000-0000-000042040000}"/>
    <cellStyle name="Notas 2 2" xfId="594" xr:uid="{00000000-0005-0000-0000-000043040000}"/>
    <cellStyle name="Notas 20" xfId="222" xr:uid="{00000000-0005-0000-0000-000044040000}"/>
    <cellStyle name="Notas 20 2" xfId="752" xr:uid="{00000000-0005-0000-0000-000045040000}"/>
    <cellStyle name="Notas 21" xfId="283" xr:uid="{00000000-0005-0000-0000-000046040000}"/>
    <cellStyle name="Notas 21 2" xfId="813" xr:uid="{00000000-0005-0000-0000-000047040000}"/>
    <cellStyle name="Notas 22" xfId="284" xr:uid="{00000000-0005-0000-0000-000048040000}"/>
    <cellStyle name="Notas 22 2" xfId="814" xr:uid="{00000000-0005-0000-0000-000049040000}"/>
    <cellStyle name="Notas 23" xfId="282" xr:uid="{00000000-0005-0000-0000-00004A040000}"/>
    <cellStyle name="Notas 23 2" xfId="812" xr:uid="{00000000-0005-0000-0000-00004B040000}"/>
    <cellStyle name="Notas 24" xfId="296" xr:uid="{00000000-0005-0000-0000-00004C040000}"/>
    <cellStyle name="Notas 24 2" xfId="826" xr:uid="{00000000-0005-0000-0000-00004D040000}"/>
    <cellStyle name="Notas 25" xfId="299" xr:uid="{00000000-0005-0000-0000-00004E040000}"/>
    <cellStyle name="Notas 25 2" xfId="829" xr:uid="{00000000-0005-0000-0000-00004F040000}"/>
    <cellStyle name="Notas 26" xfId="316" xr:uid="{00000000-0005-0000-0000-000050040000}"/>
    <cellStyle name="Notas 26 2" xfId="846" xr:uid="{00000000-0005-0000-0000-000051040000}"/>
    <cellStyle name="Notas 27" xfId="312" xr:uid="{00000000-0005-0000-0000-000052040000}"/>
    <cellStyle name="Notas 27 2" xfId="842" xr:uid="{00000000-0005-0000-0000-000053040000}"/>
    <cellStyle name="Notas 28" xfId="359" xr:uid="{00000000-0005-0000-0000-000054040000}"/>
    <cellStyle name="Notas 28 2" xfId="889" xr:uid="{00000000-0005-0000-0000-000055040000}"/>
    <cellStyle name="Notas 29" xfId="352" xr:uid="{00000000-0005-0000-0000-000056040000}"/>
    <cellStyle name="Notas 29 2" xfId="882" xr:uid="{00000000-0005-0000-0000-000057040000}"/>
    <cellStyle name="Notas 3" xfId="65" xr:uid="{00000000-0005-0000-0000-000058040000}"/>
    <cellStyle name="Notas 3 2" xfId="595" xr:uid="{00000000-0005-0000-0000-000059040000}"/>
    <cellStyle name="Notas 30" xfId="329" xr:uid="{00000000-0005-0000-0000-00005A040000}"/>
    <cellStyle name="Notas 30 2" xfId="859" xr:uid="{00000000-0005-0000-0000-00005B040000}"/>
    <cellStyle name="Notas 31" xfId="381" xr:uid="{00000000-0005-0000-0000-00005C040000}"/>
    <cellStyle name="Notas 31 2" xfId="911" xr:uid="{00000000-0005-0000-0000-00005D040000}"/>
    <cellStyle name="Notas 32" xfId="374" xr:uid="{00000000-0005-0000-0000-00005E040000}"/>
    <cellStyle name="Notas 32 2" xfId="904" xr:uid="{00000000-0005-0000-0000-00005F040000}"/>
    <cellStyle name="Notas 33" xfId="395" xr:uid="{00000000-0005-0000-0000-000060040000}"/>
    <cellStyle name="Notas 33 2" xfId="925" xr:uid="{00000000-0005-0000-0000-000061040000}"/>
    <cellStyle name="Notas 34" xfId="408" xr:uid="{00000000-0005-0000-0000-000062040000}"/>
    <cellStyle name="Notas 34 2" xfId="938" xr:uid="{00000000-0005-0000-0000-000063040000}"/>
    <cellStyle name="Notas 35" xfId="465" xr:uid="{00000000-0005-0000-0000-000064040000}"/>
    <cellStyle name="Notas 35 2" xfId="995" xr:uid="{00000000-0005-0000-0000-000065040000}"/>
    <cellStyle name="Notas 36" xfId="478" xr:uid="{00000000-0005-0000-0000-000066040000}"/>
    <cellStyle name="Notas 36 2" xfId="1008" xr:uid="{00000000-0005-0000-0000-000067040000}"/>
    <cellStyle name="Notas 37" xfId="495" xr:uid="{00000000-0005-0000-0000-000068040000}"/>
    <cellStyle name="Notas 37 2" xfId="1025" xr:uid="{00000000-0005-0000-0000-000069040000}"/>
    <cellStyle name="Notas 38" xfId="496" xr:uid="{00000000-0005-0000-0000-00006A040000}"/>
    <cellStyle name="Notas 38 2" xfId="1026" xr:uid="{00000000-0005-0000-0000-00006B040000}"/>
    <cellStyle name="Notas 39" xfId="494" xr:uid="{00000000-0005-0000-0000-00006C040000}"/>
    <cellStyle name="Notas 39 2" xfId="1024" xr:uid="{00000000-0005-0000-0000-00006D040000}"/>
    <cellStyle name="Notas 4" xfId="66" xr:uid="{00000000-0005-0000-0000-00006E040000}"/>
    <cellStyle name="Notas 4 2" xfId="596" xr:uid="{00000000-0005-0000-0000-00006F040000}"/>
    <cellStyle name="Notas 40" xfId="532" xr:uid="{00000000-0005-0000-0000-000070040000}"/>
    <cellStyle name="Notas 40 2" xfId="1062" xr:uid="{00000000-0005-0000-0000-000071040000}"/>
    <cellStyle name="Notas 41" xfId="546" xr:uid="{00000000-0005-0000-0000-000072040000}"/>
    <cellStyle name="Notas 41 2" xfId="1076" xr:uid="{00000000-0005-0000-0000-000073040000}"/>
    <cellStyle name="Notas 42" xfId="561" xr:uid="{00000000-0005-0000-0000-000074040000}"/>
    <cellStyle name="Notas 42 2" xfId="1091" xr:uid="{00000000-0005-0000-0000-000075040000}"/>
    <cellStyle name="Notas 43" xfId="1106" xr:uid="{00000000-0005-0000-0000-000076040000}"/>
    <cellStyle name="Notas 5" xfId="68" xr:uid="{00000000-0005-0000-0000-000077040000}"/>
    <cellStyle name="Notas 5 2" xfId="598" xr:uid="{00000000-0005-0000-0000-000078040000}"/>
    <cellStyle name="Notas 6" xfId="85" xr:uid="{00000000-0005-0000-0000-000079040000}"/>
    <cellStyle name="Notas 6 2" xfId="615" xr:uid="{00000000-0005-0000-0000-00007A040000}"/>
    <cellStyle name="Notas 7" xfId="86" xr:uid="{00000000-0005-0000-0000-00007B040000}"/>
    <cellStyle name="Notas 7 2" xfId="616" xr:uid="{00000000-0005-0000-0000-00007C040000}"/>
    <cellStyle name="Notas 8" xfId="84" xr:uid="{00000000-0005-0000-0000-00007D040000}"/>
    <cellStyle name="Notas 8 2" xfId="614" xr:uid="{00000000-0005-0000-0000-00007E040000}"/>
    <cellStyle name="Notas 9" xfId="92" xr:uid="{00000000-0005-0000-0000-00007F040000}"/>
    <cellStyle name="Notas 9 2" xfId="622" xr:uid="{00000000-0005-0000-0000-000080040000}"/>
    <cellStyle name="Salida" xfId="30" builtinId="21" customBuiltin="1"/>
    <cellStyle name="Texto de advertencia" xfId="34" builtinId="11" customBuiltin="1"/>
    <cellStyle name="Texto explicativo" xfId="35" builtinId="53" customBuiltin="1"/>
    <cellStyle name="Título" xfId="21" builtinId="15" customBuiltin="1"/>
    <cellStyle name="Título 2" xfId="23" builtinId="17" customBuiltin="1"/>
    <cellStyle name="Título 3" xfId="24" builtinId="18" customBuiltin="1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333376</xdr:colOff>
      <xdr:row>36</xdr:row>
      <xdr:rowOff>133350</xdr:rowOff>
    </xdr:from>
    <xdr:to>
      <xdr:col>1</xdr:col>
      <xdr:colOff>1704975</xdr:colOff>
      <xdr:row>38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B68B05-2B69-455D-BB96-8C61282862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6250" l="2169" r="99036">
                      <a14:foregroundMark x1="15904" y1="36250" x2="88916" y2="70000"/>
                      <a14:foregroundMark x1="88916" y1="70000" x2="5542" y2="83750"/>
                      <a14:foregroundMark x1="10361" y1="40000" x2="45783" y2="36250"/>
                      <a14:foregroundMark x1="45783" y1="36250" x2="99277" y2="60000"/>
                      <a14:foregroundMark x1="13253" y1="36250" x2="96627" y2="56250"/>
                      <a14:foregroundMark x1="95904" y1="56250" x2="22410" y2="32500"/>
                      <a14:foregroundMark x1="22410" y1="32500" x2="2169" y2="96250"/>
                      <a14:foregroundMark x1="61687" y1="36250" x2="98313" y2="56250"/>
                      <a14:foregroundMark x1="98313" y1="56250" x2="54217" y2="23750"/>
                    </a14:backgroundRemoval>
                  </a14:imgEffect>
                  <a14:imgEffect>
                    <a14:saturation sat="20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6515100"/>
          <a:ext cx="1371599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352425</xdr:colOff>
      <xdr:row>36</xdr:row>
      <xdr:rowOff>57150</xdr:rowOff>
    </xdr:from>
    <xdr:to>
      <xdr:col>7</xdr:col>
      <xdr:colOff>1552575</xdr:colOff>
      <xdr:row>38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961AF4-58B9-440B-8242-CBA106F2D82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89831" l="9485" r="89973">
                      <a14:foregroundMark x1="32791" y1="43503" x2="39024" y2="47458"/>
                      <a14:foregroundMark x1="55285" y1="22599" x2="55285" y2="22599"/>
                      <a14:foregroundMark x1="55285" y1="23729" x2="46341" y2="58757"/>
                      <a14:foregroundMark x1="64228" y1="6215" x2="47696" y2="33898"/>
                      <a14:foregroundMark x1="76965" y1="43503" x2="37127" y2="62147"/>
                      <a14:foregroundMark x1="37127" y1="62147" x2="36856" y2="61017"/>
                      <a14:foregroundMark x1="34146" y1="57062" x2="49051" y2="29944"/>
                      <a14:foregroundMark x1="77778" y1="46328" x2="51762" y2="49718"/>
                      <a14:foregroundMark x1="49051" y1="32768" x2="65854" y2="0"/>
                      <a14:foregroundMark x1="62331" y1="15254" x2="57182" y2="27684"/>
                    </a14:backgroundRemoval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438900"/>
          <a:ext cx="1200150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190500</xdr:colOff>
      <xdr:row>7</xdr:row>
      <xdr:rowOff>152400</xdr:rowOff>
    </xdr:to>
    <xdr:sp macro="" textlink="">
      <xdr:nvSpPr>
        <xdr:cNvPr id="2309" name="1 Rectángulo">
          <a:extLst>
            <a:ext uri="{FF2B5EF4-FFF2-40B4-BE49-F238E27FC236}">
              <a16:creationId xmlns:a16="http://schemas.microsoft.com/office/drawing/2014/main" id="{00000000-0008-0000-0400-000005090000}"/>
            </a:ext>
          </a:extLst>
        </xdr:cNvPr>
        <xdr:cNvSpPr>
          <a:spLocks noChangeArrowheads="1"/>
        </xdr:cNvSpPr>
      </xdr:nvSpPr>
      <xdr:spPr bwMode="auto">
        <a:xfrm>
          <a:off x="9363075" y="0"/>
          <a:ext cx="1905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37"/>
  <sheetViews>
    <sheetView tabSelected="1" topLeftCell="A19" workbookViewId="0">
      <selection activeCell="A33" sqref="A33"/>
    </sheetView>
  </sheetViews>
  <sheetFormatPr baseColWidth="10" defaultRowHeight="12.75" x14ac:dyDescent="0.2"/>
  <cols>
    <col min="1" max="1" width="10.5703125" customWidth="1"/>
    <col min="2" max="2" width="76.42578125" customWidth="1"/>
    <col min="3" max="3" width="17.7109375" customWidth="1"/>
  </cols>
  <sheetData>
    <row r="2" spans="2:2" ht="19.5" x14ac:dyDescent="0.35">
      <c r="B2" s="39"/>
    </row>
    <row r="3" spans="2:2" ht="17.25" x14ac:dyDescent="0.25">
      <c r="B3" s="173" t="s">
        <v>68</v>
      </c>
    </row>
    <row r="4" spans="2:2" ht="25.5" customHeight="1" x14ac:dyDescent="0.25">
      <c r="B4" s="167"/>
    </row>
    <row r="5" spans="2:2" ht="17.25" x14ac:dyDescent="0.25">
      <c r="B5" s="167" t="s">
        <v>69</v>
      </c>
    </row>
    <row r="6" spans="2:2" ht="17.25" x14ac:dyDescent="0.25">
      <c r="B6" s="167"/>
    </row>
    <row r="7" spans="2:2" ht="17.25" x14ac:dyDescent="0.25">
      <c r="B7" s="167"/>
    </row>
    <row r="8" spans="2:2" ht="17.25" x14ac:dyDescent="0.25">
      <c r="B8" s="167"/>
    </row>
    <row r="9" spans="2:2" ht="30" customHeight="1" x14ac:dyDescent="0.25">
      <c r="B9" s="167"/>
    </row>
    <row r="10" spans="2:2" ht="25.5" x14ac:dyDescent="0.35">
      <c r="B10" s="168" t="s">
        <v>73</v>
      </c>
    </row>
    <row r="11" spans="2:2" ht="17.25" x14ac:dyDescent="0.25">
      <c r="B11" s="167"/>
    </row>
    <row r="12" spans="2:2" ht="23.25" x14ac:dyDescent="0.35">
      <c r="B12" s="169" t="s">
        <v>77</v>
      </c>
    </row>
    <row r="13" spans="2:2" ht="23.25" x14ac:dyDescent="0.35">
      <c r="B13" s="169" t="s">
        <v>78</v>
      </c>
    </row>
    <row r="14" spans="2:2" ht="23.25" x14ac:dyDescent="0.35">
      <c r="B14" s="169" t="s">
        <v>296</v>
      </c>
    </row>
    <row r="15" spans="2:2" ht="17.25" x14ac:dyDescent="0.25">
      <c r="B15" s="170"/>
    </row>
    <row r="16" spans="2:2" ht="17.25" x14ac:dyDescent="0.25">
      <c r="B16" s="170"/>
    </row>
    <row r="17" spans="2:2" ht="17.25" x14ac:dyDescent="0.25">
      <c r="B17" s="170"/>
    </row>
    <row r="18" spans="2:2" ht="17.25" x14ac:dyDescent="0.25">
      <c r="B18" s="170"/>
    </row>
    <row r="19" spans="2:2" x14ac:dyDescent="0.2">
      <c r="B19" s="103"/>
    </row>
    <row r="20" spans="2:2" x14ac:dyDescent="0.2">
      <c r="B20" s="103"/>
    </row>
    <row r="21" spans="2:2" x14ac:dyDescent="0.2">
      <c r="B21" s="103"/>
    </row>
    <row r="22" spans="2:2" s="1" customFormat="1" ht="20.25" x14ac:dyDescent="0.3">
      <c r="B22" s="171" t="s">
        <v>74</v>
      </c>
    </row>
    <row r="23" spans="2:2" s="1" customFormat="1" ht="21.75" customHeight="1" x14ac:dyDescent="0.3">
      <c r="B23" s="171" t="s">
        <v>243</v>
      </c>
    </row>
    <row r="24" spans="2:2" ht="24.75" customHeight="1" x14ac:dyDescent="0.25">
      <c r="B24" s="172"/>
    </row>
    <row r="25" spans="2:2" ht="20.25" x14ac:dyDescent="0.3">
      <c r="B25" s="171" t="s">
        <v>279</v>
      </c>
    </row>
    <row r="26" spans="2:2" ht="20.25" x14ac:dyDescent="0.3">
      <c r="B26" s="171" t="s">
        <v>262</v>
      </c>
    </row>
    <row r="27" spans="2:2" ht="17.25" x14ac:dyDescent="0.25">
      <c r="B27" s="172"/>
    </row>
    <row r="28" spans="2:2" ht="27" customHeight="1" x14ac:dyDescent="0.2">
      <c r="B28" s="103"/>
    </row>
    <row r="29" spans="2:2" ht="27" customHeight="1" x14ac:dyDescent="0.3">
      <c r="B29" s="208" t="s">
        <v>297</v>
      </c>
    </row>
    <row r="36" spans="2:2" x14ac:dyDescent="0.2">
      <c r="B36" s="80"/>
    </row>
    <row r="37" spans="2:2" x14ac:dyDescent="0.2">
      <c r="B37" s="174" t="s">
        <v>244</v>
      </c>
    </row>
  </sheetData>
  <phoneticPr fontId="0" type="noConversion"/>
  <pageMargins left="0.70866141732283472" right="0.31496062992125984" top="0.74803149606299213" bottom="0.74803149606299213" header="0.31496062992125984" footer="0.31496062992125984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3"/>
  <sheetViews>
    <sheetView topLeftCell="A58" workbookViewId="0">
      <selection activeCell="B81" sqref="B81"/>
    </sheetView>
  </sheetViews>
  <sheetFormatPr baseColWidth="10" defaultColWidth="11.42578125" defaultRowHeight="15.75" x14ac:dyDescent="0.25"/>
  <cols>
    <col min="1" max="1" width="3" style="106" customWidth="1"/>
    <col min="2" max="2" width="92" style="102" customWidth="1"/>
    <col min="3" max="16384" width="11.42578125" style="102"/>
  </cols>
  <sheetData>
    <row r="1" spans="1:2" ht="21" customHeight="1" x14ac:dyDescent="0.25">
      <c r="A1" s="105" t="s">
        <v>61</v>
      </c>
    </row>
    <row r="3" spans="1:2" x14ac:dyDescent="0.25">
      <c r="A3" s="106" t="s">
        <v>176</v>
      </c>
    </row>
    <row r="5" spans="1:2" x14ac:dyDescent="0.25">
      <c r="A5" s="106" t="s">
        <v>298</v>
      </c>
    </row>
    <row r="6" spans="1:2" x14ac:dyDescent="0.25">
      <c r="A6" s="106" t="s">
        <v>313</v>
      </c>
    </row>
    <row r="8" spans="1:2" x14ac:dyDescent="0.25">
      <c r="A8" s="106" t="s">
        <v>164</v>
      </c>
      <c r="B8" s="102" t="s">
        <v>173</v>
      </c>
    </row>
    <row r="9" spans="1:2" s="198" customFormat="1" x14ac:dyDescent="0.25">
      <c r="A9" s="197"/>
      <c r="B9" s="198" t="s">
        <v>357</v>
      </c>
    </row>
    <row r="10" spans="1:2" s="198" customFormat="1" x14ac:dyDescent="0.25">
      <c r="A10" s="197"/>
      <c r="B10" s="198" t="s">
        <v>354</v>
      </c>
    </row>
    <row r="12" spans="1:2" x14ac:dyDescent="0.25">
      <c r="A12" s="106" t="s">
        <v>196</v>
      </c>
      <c r="B12" s="102" t="s">
        <v>263</v>
      </c>
    </row>
    <row r="13" spans="1:2" x14ac:dyDescent="0.25">
      <c r="B13" s="102" t="s">
        <v>299</v>
      </c>
    </row>
    <row r="14" spans="1:2" x14ac:dyDescent="0.25">
      <c r="B14" s="102" t="s">
        <v>342</v>
      </c>
    </row>
    <row r="15" spans="1:2" x14ac:dyDescent="0.25">
      <c r="B15" s="102" t="s">
        <v>343</v>
      </c>
    </row>
    <row r="16" spans="1:2" x14ac:dyDescent="0.25">
      <c r="B16" s="102" t="s">
        <v>344</v>
      </c>
    </row>
    <row r="18" spans="1:2" x14ac:dyDescent="0.25">
      <c r="A18" s="106" t="s">
        <v>212</v>
      </c>
      <c r="B18" s="102" t="s">
        <v>195</v>
      </c>
    </row>
    <row r="19" spans="1:2" x14ac:dyDescent="0.25">
      <c r="B19" s="102" t="s">
        <v>211</v>
      </c>
    </row>
    <row r="20" spans="1:2" x14ac:dyDescent="0.25">
      <c r="B20" s="102" t="s">
        <v>270</v>
      </c>
    </row>
    <row r="21" spans="1:2" x14ac:dyDescent="0.25">
      <c r="B21" s="102" t="s">
        <v>339</v>
      </c>
    </row>
    <row r="23" spans="1:2" x14ac:dyDescent="0.25">
      <c r="A23" s="106" t="s">
        <v>214</v>
      </c>
      <c r="B23" s="198" t="s">
        <v>194</v>
      </c>
    </row>
    <row r="24" spans="1:2" x14ac:dyDescent="0.25">
      <c r="B24" s="102" t="s">
        <v>345</v>
      </c>
    </row>
    <row r="25" spans="1:2" x14ac:dyDescent="0.25">
      <c r="B25" s="102" t="s">
        <v>346</v>
      </c>
    </row>
    <row r="26" spans="1:2" x14ac:dyDescent="0.25">
      <c r="B26" s="102" t="s">
        <v>347</v>
      </c>
    </row>
    <row r="28" spans="1:2" x14ac:dyDescent="0.25">
      <c r="A28" s="106" t="s">
        <v>165</v>
      </c>
      <c r="B28" s="198" t="s">
        <v>290</v>
      </c>
    </row>
    <row r="29" spans="1:2" x14ac:dyDescent="0.25">
      <c r="B29" s="102" t="s">
        <v>348</v>
      </c>
    </row>
    <row r="30" spans="1:2" x14ac:dyDescent="0.25">
      <c r="B30" s="102" t="s">
        <v>349</v>
      </c>
    </row>
    <row r="32" spans="1:2" x14ac:dyDescent="0.25">
      <c r="A32" s="106" t="s">
        <v>291</v>
      </c>
      <c r="B32" s="102" t="s">
        <v>242</v>
      </c>
    </row>
    <row r="33" spans="1:2" x14ac:dyDescent="0.25">
      <c r="B33" s="102" t="s">
        <v>314</v>
      </c>
    </row>
    <row r="34" spans="1:2" ht="21" customHeight="1" x14ac:dyDescent="0.25">
      <c r="B34" s="199" t="s">
        <v>275</v>
      </c>
    </row>
    <row r="35" spans="1:2" x14ac:dyDescent="0.25">
      <c r="B35" s="102" t="s">
        <v>318</v>
      </c>
    </row>
    <row r="36" spans="1:2" x14ac:dyDescent="0.25">
      <c r="B36" s="102" t="s">
        <v>315</v>
      </c>
    </row>
    <row r="38" spans="1:2" ht="21.75" customHeight="1" x14ac:dyDescent="0.25">
      <c r="B38" s="199" t="s">
        <v>276</v>
      </c>
    </row>
    <row r="39" spans="1:2" x14ac:dyDescent="0.25">
      <c r="B39" s="102" t="s">
        <v>350</v>
      </c>
    </row>
    <row r="40" spans="1:2" x14ac:dyDescent="0.25">
      <c r="B40" s="102" t="s">
        <v>316</v>
      </c>
    </row>
    <row r="41" spans="1:2" x14ac:dyDescent="0.25">
      <c r="B41" s="102" t="s">
        <v>332</v>
      </c>
    </row>
    <row r="42" spans="1:2" x14ac:dyDescent="0.25">
      <c r="B42" s="102" t="s">
        <v>331</v>
      </c>
    </row>
    <row r="43" spans="1:2" x14ac:dyDescent="0.25">
      <c r="B43" s="175" t="s">
        <v>254</v>
      </c>
    </row>
    <row r="44" spans="1:2" x14ac:dyDescent="0.25">
      <c r="B44" s="209" t="s">
        <v>317</v>
      </c>
    </row>
    <row r="45" spans="1:2" x14ac:dyDescent="0.25">
      <c r="B45" s="102" t="s">
        <v>336</v>
      </c>
    </row>
    <row r="47" spans="1:2" x14ac:dyDescent="0.25">
      <c r="A47" s="106" t="s">
        <v>253</v>
      </c>
      <c r="B47" s="102" t="s">
        <v>252</v>
      </c>
    </row>
    <row r="48" spans="1:2" x14ac:dyDescent="0.25">
      <c r="B48" s="102" t="s">
        <v>330</v>
      </c>
    </row>
    <row r="49" spans="2:2" x14ac:dyDescent="0.25">
      <c r="B49" s="102" t="s">
        <v>351</v>
      </c>
    </row>
    <row r="50" spans="2:2" x14ac:dyDescent="0.25">
      <c r="B50" s="102" t="s">
        <v>333</v>
      </c>
    </row>
    <row r="51" spans="2:2" x14ac:dyDescent="0.25">
      <c r="B51" s="102" t="s">
        <v>329</v>
      </c>
    </row>
    <row r="53" spans="2:2" x14ac:dyDescent="0.25">
      <c r="B53" s="199" t="s">
        <v>334</v>
      </c>
    </row>
    <row r="54" spans="2:2" ht="22.5" customHeight="1" x14ac:dyDescent="0.25">
      <c r="B54" s="199" t="s">
        <v>319</v>
      </c>
    </row>
    <row r="55" spans="2:2" x14ac:dyDescent="0.25">
      <c r="B55" s="198" t="s">
        <v>322</v>
      </c>
    </row>
    <row r="56" spans="2:2" x14ac:dyDescent="0.25">
      <c r="B56" s="198" t="s">
        <v>320</v>
      </c>
    </row>
    <row r="57" spans="2:2" x14ac:dyDescent="0.25">
      <c r="B57" s="198" t="s">
        <v>321</v>
      </c>
    </row>
    <row r="58" spans="2:2" x14ac:dyDescent="0.25">
      <c r="B58" s="199" t="s">
        <v>328</v>
      </c>
    </row>
    <row r="59" spans="2:2" x14ac:dyDescent="0.25">
      <c r="B59" s="199"/>
    </row>
    <row r="60" spans="2:2" x14ac:dyDescent="0.25">
      <c r="B60" s="198" t="s">
        <v>323</v>
      </c>
    </row>
    <row r="61" spans="2:2" x14ac:dyDescent="0.25">
      <c r="B61" s="198" t="s">
        <v>324</v>
      </c>
    </row>
    <row r="62" spans="2:2" x14ac:dyDescent="0.25">
      <c r="B62" s="198" t="s">
        <v>325</v>
      </c>
    </row>
    <row r="63" spans="2:2" x14ac:dyDescent="0.25">
      <c r="B63" s="198" t="s">
        <v>326</v>
      </c>
    </row>
    <row r="64" spans="2:2" x14ac:dyDescent="0.25">
      <c r="B64" s="199" t="s">
        <v>327</v>
      </c>
    </row>
    <row r="65" spans="1:2" x14ac:dyDescent="0.25">
      <c r="B65" s="199"/>
    </row>
    <row r="66" spans="1:2" x14ac:dyDescent="0.25">
      <c r="B66" s="209" t="s">
        <v>335</v>
      </c>
    </row>
    <row r="68" spans="1:2" x14ac:dyDescent="0.25">
      <c r="A68" s="106" t="s">
        <v>264</v>
      </c>
      <c r="B68" s="102" t="s">
        <v>292</v>
      </c>
    </row>
    <row r="69" spans="1:2" x14ac:dyDescent="0.25">
      <c r="B69" s="102" t="s">
        <v>271</v>
      </c>
    </row>
    <row r="70" spans="1:2" x14ac:dyDescent="0.25">
      <c r="B70" s="102" t="s">
        <v>273</v>
      </c>
    </row>
    <row r="71" spans="1:2" x14ac:dyDescent="0.25">
      <c r="B71" s="102" t="s">
        <v>272</v>
      </c>
    </row>
    <row r="74" spans="1:2" x14ac:dyDescent="0.25">
      <c r="B74" s="102" t="s">
        <v>247</v>
      </c>
    </row>
    <row r="75" spans="1:2" x14ac:dyDescent="0.25">
      <c r="B75" s="102" t="s">
        <v>248</v>
      </c>
    </row>
    <row r="77" spans="1:2" x14ac:dyDescent="0.25">
      <c r="B77" s="102" t="s">
        <v>85</v>
      </c>
    </row>
    <row r="78" spans="1:2" x14ac:dyDescent="0.25">
      <c r="B78" s="102" t="s">
        <v>300</v>
      </c>
    </row>
    <row r="79" spans="1:2" x14ac:dyDescent="0.25">
      <c r="A79" s="107"/>
    </row>
    <row r="80" spans="1:2" x14ac:dyDescent="0.25">
      <c r="A80" s="107"/>
    </row>
    <row r="81" spans="1:2" x14ac:dyDescent="0.25">
      <c r="A81" s="107"/>
    </row>
    <row r="82" spans="1:2" x14ac:dyDescent="0.25">
      <c r="A82" s="107"/>
    </row>
    <row r="83" spans="1:2" x14ac:dyDescent="0.25">
      <c r="A83" s="107"/>
    </row>
    <row r="84" spans="1:2" x14ac:dyDescent="0.25">
      <c r="A84" s="107"/>
    </row>
    <row r="85" spans="1:2" x14ac:dyDescent="0.25">
      <c r="A85" s="107"/>
    </row>
    <row r="86" spans="1:2" x14ac:dyDescent="0.25">
      <c r="A86" s="107"/>
      <c r="B86" s="175" t="s">
        <v>245</v>
      </c>
    </row>
    <row r="87" spans="1:2" x14ac:dyDescent="0.25">
      <c r="A87" s="107"/>
    </row>
    <row r="90" spans="1:2" x14ac:dyDescent="0.25">
      <c r="A90" s="107"/>
    </row>
    <row r="91" spans="1:2" x14ac:dyDescent="0.25">
      <c r="A91" s="107"/>
    </row>
    <row r="92" spans="1:2" x14ac:dyDescent="0.25">
      <c r="A92" s="107"/>
    </row>
    <row r="93" spans="1:2" x14ac:dyDescent="0.25">
      <c r="A93" s="107"/>
    </row>
  </sheetData>
  <phoneticPr fontId="72" type="noConversion"/>
  <pageMargins left="0.55118110236220474" right="0" top="0.78740157480314965" bottom="0.7874015748031496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2"/>
  <sheetViews>
    <sheetView topLeftCell="A19" zoomScaleNormal="100" workbookViewId="0">
      <selection activeCell="I38" sqref="I38"/>
    </sheetView>
  </sheetViews>
  <sheetFormatPr baseColWidth="10" defaultColWidth="10.28515625" defaultRowHeight="12.75" x14ac:dyDescent="0.2"/>
  <cols>
    <col min="1" max="1" width="2.85546875" style="56" customWidth="1"/>
    <col min="2" max="2" width="28.28515625" style="2" customWidth="1"/>
    <col min="3" max="3" width="12.7109375" style="26" bestFit="1" customWidth="1"/>
    <col min="4" max="4" width="13.5703125" style="3" customWidth="1"/>
    <col min="5" max="5" width="4.85546875" style="79" customWidth="1"/>
    <col min="6" max="6" width="3.85546875" style="86" customWidth="1"/>
    <col min="7" max="7" width="3.5703125" style="62" customWidth="1"/>
    <col min="8" max="8" width="30.140625" style="2" customWidth="1"/>
    <col min="9" max="9" width="12.7109375" style="26" bestFit="1" customWidth="1"/>
    <col min="10" max="10" width="12.28515625" style="8" bestFit="1" customWidth="1"/>
    <col min="11" max="11" width="4.5703125" style="79" customWidth="1"/>
    <col min="12" max="12" width="3.7109375" style="86" customWidth="1"/>
    <col min="13" max="13" width="10.28515625" style="2"/>
    <col min="14" max="14" width="16.42578125" style="2" customWidth="1"/>
    <col min="15" max="15" width="10.28515625" style="2"/>
    <col min="16" max="16" width="16" style="109" customWidth="1"/>
    <col min="17" max="16384" width="10.28515625" style="2"/>
  </cols>
  <sheetData>
    <row r="1" spans="1:19" ht="19.5" customHeight="1" x14ac:dyDescent="0.25">
      <c r="B1" s="30" t="s">
        <v>61</v>
      </c>
      <c r="C1" s="41"/>
    </row>
    <row r="2" spans="1:19" x14ac:dyDescent="0.2">
      <c r="B2" s="21" t="s">
        <v>21</v>
      </c>
      <c r="C2" s="201"/>
      <c r="D2" s="29"/>
    </row>
    <row r="3" spans="1:19" x14ac:dyDescent="0.2">
      <c r="B3" s="21" t="s">
        <v>65</v>
      </c>
      <c r="C3" s="201"/>
      <c r="D3" s="29"/>
    </row>
    <row r="4" spans="1:19" x14ac:dyDescent="0.2">
      <c r="B4" s="21" t="s">
        <v>66</v>
      </c>
      <c r="C4" s="41"/>
    </row>
    <row r="5" spans="1:19" ht="20.25" customHeight="1" x14ac:dyDescent="0.3">
      <c r="A5" s="57"/>
      <c r="B5" s="10"/>
      <c r="C5" s="23"/>
      <c r="D5" s="11" t="s">
        <v>20</v>
      </c>
      <c r="E5" s="76"/>
      <c r="F5" s="87"/>
      <c r="G5" s="63"/>
      <c r="H5" s="10"/>
      <c r="I5" s="23"/>
      <c r="J5" s="12"/>
      <c r="K5" s="76"/>
      <c r="L5" s="91"/>
    </row>
    <row r="6" spans="1:19" ht="16.5" customHeight="1" x14ac:dyDescent="0.2">
      <c r="A6" s="57"/>
      <c r="B6" s="10"/>
      <c r="C6" s="23"/>
      <c r="D6" s="14" t="s">
        <v>309</v>
      </c>
      <c r="E6" s="76"/>
      <c r="F6" s="87"/>
      <c r="G6" s="63"/>
      <c r="H6" s="10"/>
      <c r="I6" s="23"/>
      <c r="J6" s="12"/>
      <c r="K6" s="76"/>
      <c r="L6" s="91"/>
    </row>
    <row r="7" spans="1:19" ht="9.75" customHeight="1" x14ac:dyDescent="0.2">
      <c r="A7" s="57"/>
      <c r="B7" s="10"/>
      <c r="C7" s="23"/>
      <c r="D7" s="13"/>
      <c r="E7" s="76"/>
      <c r="F7" s="87"/>
      <c r="G7" s="63"/>
      <c r="H7" s="10"/>
      <c r="I7" s="23"/>
      <c r="J7" s="12"/>
      <c r="K7" s="76"/>
      <c r="L7" s="91"/>
    </row>
    <row r="8" spans="1:19" s="18" customFormat="1" x14ac:dyDescent="0.2">
      <c r="A8" s="59"/>
      <c r="B8" s="17"/>
      <c r="C8" s="24" t="s">
        <v>301</v>
      </c>
      <c r="D8" s="19" t="s">
        <v>280</v>
      </c>
      <c r="E8" s="88"/>
      <c r="F8" s="89"/>
      <c r="G8" s="64"/>
      <c r="H8" s="17"/>
      <c r="I8" s="24" t="s">
        <v>301</v>
      </c>
      <c r="J8" s="19" t="s">
        <v>280</v>
      </c>
      <c r="K8" s="88"/>
      <c r="L8" s="92"/>
      <c r="P8" s="123"/>
    </row>
    <row r="9" spans="1:19" s="9" customFormat="1" ht="15" customHeight="1" thickBot="1" x14ac:dyDescent="0.3">
      <c r="A9" s="60" t="s">
        <v>47</v>
      </c>
      <c r="B9" s="27" t="s">
        <v>48</v>
      </c>
      <c r="C9" s="71" t="s">
        <v>23</v>
      </c>
      <c r="D9" s="72" t="s">
        <v>23</v>
      </c>
      <c r="E9" s="90" t="s">
        <v>72</v>
      </c>
      <c r="F9" s="90" t="s">
        <v>86</v>
      </c>
      <c r="G9" s="60" t="s">
        <v>49</v>
      </c>
      <c r="H9" s="27" t="s">
        <v>50</v>
      </c>
      <c r="I9" s="202" t="s">
        <v>23</v>
      </c>
      <c r="J9" s="70" t="s">
        <v>23</v>
      </c>
      <c r="K9" s="90" t="s">
        <v>72</v>
      </c>
      <c r="L9" s="90" t="s">
        <v>86</v>
      </c>
      <c r="P9" s="124"/>
    </row>
    <row r="10" spans="1:19" s="5" customFormat="1" ht="15" customHeight="1" x14ac:dyDescent="0.2">
      <c r="A10" s="61" t="s">
        <v>31</v>
      </c>
      <c r="B10" s="200" t="s">
        <v>277</v>
      </c>
      <c r="C10" s="25"/>
      <c r="D10" s="15"/>
      <c r="E10" s="76"/>
      <c r="F10" s="76"/>
      <c r="G10" s="65" t="s">
        <v>31</v>
      </c>
      <c r="H10" s="38" t="s">
        <v>51</v>
      </c>
      <c r="I10" s="25"/>
      <c r="J10" s="16"/>
      <c r="K10" s="76"/>
      <c r="L10" s="76"/>
      <c r="P10" s="125"/>
    </row>
    <row r="11" spans="1:19" x14ac:dyDescent="0.2">
      <c r="A11" s="57"/>
      <c r="B11" s="196" t="s">
        <v>278</v>
      </c>
      <c r="G11" s="63"/>
      <c r="H11" s="10" t="s">
        <v>5</v>
      </c>
      <c r="I11" s="20">
        <f>+'Balance Tributario dic 2020'!G31</f>
        <v>594645</v>
      </c>
      <c r="J11" s="35">
        <v>903926</v>
      </c>
      <c r="K11" s="76">
        <v>7</v>
      </c>
      <c r="L11" s="91">
        <v>29</v>
      </c>
    </row>
    <row r="12" spans="1:19" x14ac:dyDescent="0.2">
      <c r="A12" s="57"/>
      <c r="B12" s="84" t="s">
        <v>203</v>
      </c>
      <c r="C12" s="20">
        <f>+'Balance Tributario dic 2020'!F17</f>
        <v>0</v>
      </c>
      <c r="D12" s="66">
        <v>359000</v>
      </c>
      <c r="E12" s="76"/>
      <c r="F12" s="91"/>
      <c r="G12" s="63"/>
      <c r="H12" s="84" t="s">
        <v>188</v>
      </c>
      <c r="I12" s="20">
        <f>+'Balance Tributario dic 2020'!G32</f>
        <v>11609</v>
      </c>
      <c r="J12" s="35">
        <v>17766</v>
      </c>
      <c r="K12" s="76">
        <v>7</v>
      </c>
      <c r="L12" s="91">
        <v>29</v>
      </c>
    </row>
    <row r="13" spans="1:19" x14ac:dyDescent="0.2">
      <c r="A13" s="57"/>
      <c r="B13" s="84" t="s">
        <v>160</v>
      </c>
      <c r="C13" s="20">
        <f>+'Balance Tributario dic 2020'!F15</f>
        <v>27666732</v>
      </c>
      <c r="D13" s="66">
        <v>15523131</v>
      </c>
      <c r="E13" s="76">
        <v>4</v>
      </c>
      <c r="F13" s="91">
        <v>27</v>
      </c>
      <c r="G13" s="63"/>
      <c r="H13" s="10" t="s">
        <v>52</v>
      </c>
      <c r="I13" s="20">
        <f>+'Balance Tributario dic 2020'!G33</f>
        <v>17402</v>
      </c>
      <c r="J13" s="35">
        <v>194328</v>
      </c>
      <c r="K13" s="76">
        <v>7</v>
      </c>
      <c r="L13" s="91">
        <v>29</v>
      </c>
    </row>
    <row r="14" spans="1:19" x14ac:dyDescent="0.2">
      <c r="A14" s="57"/>
      <c r="B14" s="84" t="s">
        <v>178</v>
      </c>
      <c r="C14" s="20">
        <f>+'Balance Tributario dic 2020'!F16</f>
        <v>48429035</v>
      </c>
      <c r="D14" s="66">
        <v>35812240</v>
      </c>
      <c r="E14" s="76">
        <v>4</v>
      </c>
      <c r="F14" s="91">
        <v>27</v>
      </c>
      <c r="G14" s="63"/>
      <c r="H14" s="84" t="s">
        <v>172</v>
      </c>
      <c r="I14" s="20">
        <f>+'Balance Tributario dic 2020'!G35</f>
        <v>144478</v>
      </c>
      <c r="J14" s="35">
        <v>88776</v>
      </c>
      <c r="K14" s="76">
        <v>7</v>
      </c>
      <c r="L14" s="91">
        <v>29</v>
      </c>
    </row>
    <row r="15" spans="1:19" ht="15" customHeight="1" x14ac:dyDescent="0.2">
      <c r="A15" s="57"/>
      <c r="B15" s="84" t="s">
        <v>202</v>
      </c>
      <c r="C15" s="20">
        <f>+'Balance Tributario dic 2020'!F18</f>
        <v>65263438</v>
      </c>
      <c r="D15" s="33">
        <v>72864497</v>
      </c>
      <c r="E15" s="76">
        <v>4</v>
      </c>
      <c r="F15" s="91">
        <v>28</v>
      </c>
      <c r="G15" s="63"/>
      <c r="H15" s="84" t="s">
        <v>18</v>
      </c>
      <c r="I15" s="20">
        <f>+'Balance Tributario dic 2020'!G36+'Balance Tributario dic 2020'!G37</f>
        <v>314741</v>
      </c>
      <c r="J15" s="35">
        <v>124200</v>
      </c>
      <c r="K15" s="76">
        <v>7</v>
      </c>
      <c r="L15" s="91">
        <v>29</v>
      </c>
    </row>
    <row r="16" spans="1:19" ht="15" customHeight="1" x14ac:dyDescent="0.2">
      <c r="A16" s="57"/>
      <c r="B16" s="28" t="s">
        <v>53</v>
      </c>
      <c r="C16" s="31">
        <f>SUM(C12:C15)</f>
        <v>141359205</v>
      </c>
      <c r="D16" s="34">
        <f>SUM(D12:D15)</f>
        <v>124558868</v>
      </c>
      <c r="E16" s="76"/>
      <c r="F16" s="91"/>
      <c r="G16" s="63"/>
      <c r="H16" s="84" t="s">
        <v>206</v>
      </c>
      <c r="I16" s="20">
        <v>0</v>
      </c>
      <c r="J16" s="35">
        <v>19349244</v>
      </c>
      <c r="K16" s="76" t="s">
        <v>295</v>
      </c>
      <c r="L16" s="91">
        <v>29</v>
      </c>
      <c r="N16" s="163"/>
      <c r="O16" s="26"/>
      <c r="P16" s="210"/>
      <c r="Q16" s="26"/>
      <c r="R16" s="26"/>
      <c r="S16" s="26"/>
    </row>
    <row r="17" spans="1:19" ht="15" customHeight="1" x14ac:dyDescent="0.2">
      <c r="A17" s="57"/>
      <c r="B17" s="28"/>
      <c r="C17" s="47"/>
      <c r="D17" s="120"/>
      <c r="E17" s="76"/>
      <c r="F17" s="91"/>
      <c r="G17" s="63"/>
      <c r="H17" s="84" t="s">
        <v>205</v>
      </c>
      <c r="I17" s="20">
        <v>0</v>
      </c>
      <c r="J17" s="132">
        <v>17192343</v>
      </c>
      <c r="K17" s="76" t="s">
        <v>294</v>
      </c>
      <c r="L17" s="91">
        <v>30</v>
      </c>
      <c r="N17" s="163"/>
      <c r="O17" s="26"/>
      <c r="P17" s="210"/>
      <c r="Q17" s="26"/>
      <c r="R17" s="26"/>
      <c r="S17" s="26"/>
    </row>
    <row r="18" spans="1:19" ht="15" customHeight="1" x14ac:dyDescent="0.2">
      <c r="A18" s="57"/>
      <c r="B18" s="28"/>
      <c r="C18" s="47"/>
      <c r="D18" s="120"/>
      <c r="E18" s="76"/>
      <c r="F18" s="91"/>
      <c r="G18" s="63"/>
      <c r="N18" s="163"/>
      <c r="O18" s="26"/>
      <c r="P18" s="210"/>
      <c r="Q18" s="26"/>
      <c r="R18" s="26"/>
      <c r="S18" s="26"/>
    </row>
    <row r="19" spans="1:19" x14ac:dyDescent="0.2">
      <c r="A19" s="57"/>
      <c r="B19" s="10"/>
      <c r="C19" s="20"/>
      <c r="D19" s="33"/>
      <c r="E19" s="76"/>
      <c r="F19" s="91"/>
      <c r="G19" s="63"/>
      <c r="H19" s="28" t="s">
        <v>54</v>
      </c>
      <c r="I19" s="203">
        <f>SUM(I11:I17)</f>
        <v>1082875</v>
      </c>
      <c r="J19" s="32">
        <f>SUM(J11:J17)</f>
        <v>37870583</v>
      </c>
      <c r="K19" s="76"/>
      <c r="L19" s="91"/>
    </row>
    <row r="20" spans="1:19" x14ac:dyDescent="0.2">
      <c r="A20" s="57"/>
      <c r="B20" s="10"/>
      <c r="C20" s="20"/>
      <c r="D20" s="33"/>
      <c r="E20" s="76"/>
      <c r="F20" s="91"/>
      <c r="G20" s="63"/>
      <c r="H20" s="28"/>
      <c r="I20" s="204"/>
      <c r="J20" s="178"/>
      <c r="K20" s="76"/>
      <c r="L20" s="91"/>
    </row>
    <row r="21" spans="1:19" x14ac:dyDescent="0.2">
      <c r="A21" s="57"/>
      <c r="B21" s="38" t="s">
        <v>55</v>
      </c>
      <c r="C21" s="25"/>
      <c r="D21" s="33"/>
      <c r="E21" s="76"/>
      <c r="F21" s="91"/>
      <c r="G21" s="63"/>
      <c r="J21" s="2"/>
      <c r="K21" s="76"/>
      <c r="L21" s="91"/>
    </row>
    <row r="22" spans="1:19" ht="14.25" customHeight="1" x14ac:dyDescent="0.2">
      <c r="A22" s="61" t="s">
        <v>31</v>
      </c>
      <c r="B22" s="101" t="s">
        <v>356</v>
      </c>
      <c r="C22" s="20">
        <v>798753</v>
      </c>
      <c r="D22" s="33"/>
      <c r="E22" s="76">
        <v>5</v>
      </c>
      <c r="F22" s="91">
        <v>28</v>
      </c>
      <c r="G22" s="65" t="s">
        <v>31</v>
      </c>
      <c r="H22" s="38" t="s">
        <v>209</v>
      </c>
      <c r="I22" s="20"/>
      <c r="J22" s="35"/>
      <c r="K22" s="76"/>
      <c r="L22" s="91"/>
    </row>
    <row r="23" spans="1:19" x14ac:dyDescent="0.2">
      <c r="A23" s="61"/>
      <c r="B23" s="101" t="s">
        <v>261</v>
      </c>
      <c r="C23" s="20">
        <v>0</v>
      </c>
      <c r="D23" s="33">
        <v>1333235</v>
      </c>
      <c r="E23" s="76"/>
      <c r="F23" s="91"/>
      <c r="G23" s="65"/>
      <c r="H23" s="84" t="s">
        <v>287</v>
      </c>
      <c r="I23" s="35">
        <f>'Balance Tributario dic 2020'!G39</f>
        <v>39117485</v>
      </c>
      <c r="J23" s="35">
        <v>39350163</v>
      </c>
      <c r="K23" s="76">
        <v>7</v>
      </c>
      <c r="L23" s="91">
        <v>29</v>
      </c>
    </row>
    <row r="24" spans="1:19" ht="14.25" customHeight="1" x14ac:dyDescent="0.2">
      <c r="A24" s="61"/>
      <c r="B24" s="119" t="s">
        <v>274</v>
      </c>
      <c r="C24" s="20">
        <v>1466491</v>
      </c>
      <c r="D24" s="33">
        <v>1145104</v>
      </c>
      <c r="E24" s="76"/>
      <c r="F24" s="91"/>
      <c r="G24" s="65"/>
      <c r="H24" s="84"/>
      <c r="I24" s="20"/>
      <c r="J24" s="35"/>
      <c r="K24" s="76"/>
      <c r="L24" s="91"/>
    </row>
    <row r="25" spans="1:19" ht="14.25" customHeight="1" x14ac:dyDescent="0.2">
      <c r="A25" s="61"/>
      <c r="B25" s="119" t="s">
        <v>56</v>
      </c>
      <c r="C25" s="31">
        <f>SUM(C22:C24)</f>
        <v>2265244</v>
      </c>
      <c r="D25" s="67">
        <f>SUM(D22:D24)</f>
        <v>2478339</v>
      </c>
      <c r="E25" s="76"/>
      <c r="F25" s="91"/>
      <c r="G25" s="65"/>
      <c r="H25" s="101" t="s">
        <v>210</v>
      </c>
      <c r="I25" s="203">
        <f>SUM(I21:I24)</f>
        <v>39117485</v>
      </c>
      <c r="J25" s="32">
        <f>SUM(J21:J24)</f>
        <v>39350163</v>
      </c>
      <c r="K25" s="76"/>
      <c r="L25" s="91"/>
    </row>
    <row r="26" spans="1:19" ht="13.5" customHeight="1" x14ac:dyDescent="0.2">
      <c r="A26" s="61"/>
      <c r="B26" s="10"/>
      <c r="C26" s="20"/>
      <c r="D26" s="33"/>
      <c r="E26" s="76"/>
      <c r="F26" s="91"/>
      <c r="G26" s="65"/>
      <c r="H26" s="84"/>
      <c r="I26" s="20"/>
      <c r="J26" s="35"/>
      <c r="K26" s="76"/>
      <c r="L26" s="91"/>
    </row>
    <row r="27" spans="1:19" ht="13.5" customHeight="1" x14ac:dyDescent="0.2">
      <c r="A27" s="61"/>
      <c r="B27" s="10"/>
      <c r="C27" s="20"/>
      <c r="D27" s="33"/>
      <c r="E27" s="76"/>
      <c r="F27" s="91"/>
      <c r="G27" s="65"/>
      <c r="H27" s="101"/>
      <c r="I27" s="101"/>
      <c r="J27" s="101"/>
      <c r="K27" s="76"/>
      <c r="L27" s="91"/>
    </row>
    <row r="28" spans="1:19" ht="14.25" customHeight="1" x14ac:dyDescent="0.2">
      <c r="A28" s="57"/>
      <c r="C28" s="25"/>
      <c r="D28" s="33"/>
      <c r="E28" s="76"/>
      <c r="F28" s="91"/>
      <c r="G28" s="63"/>
      <c r="I28" s="2"/>
      <c r="J28" s="2"/>
      <c r="K28" s="2"/>
      <c r="L28" s="2"/>
    </row>
    <row r="29" spans="1:19" ht="14.25" customHeight="1" x14ac:dyDescent="0.2">
      <c r="A29" s="57"/>
      <c r="B29" s="38" t="s">
        <v>57</v>
      </c>
      <c r="C29" s="20"/>
      <c r="D29" s="33"/>
      <c r="E29" s="76"/>
      <c r="F29" s="91"/>
      <c r="G29" s="60" t="s">
        <v>180</v>
      </c>
      <c r="H29" s="38" t="s">
        <v>58</v>
      </c>
      <c r="I29" s="25"/>
      <c r="J29" s="35"/>
      <c r="K29" s="76"/>
      <c r="L29" s="91"/>
    </row>
    <row r="30" spans="1:19" ht="14.25" customHeight="1" x14ac:dyDescent="0.2">
      <c r="A30" s="57"/>
      <c r="B30" s="84" t="s">
        <v>67</v>
      </c>
      <c r="C30" s="20">
        <f>+'Balance Tributario dic 2020'!F27</f>
        <v>5366111071</v>
      </c>
      <c r="D30" s="131">
        <v>5208720744</v>
      </c>
      <c r="E30" s="76">
        <v>6</v>
      </c>
      <c r="F30" s="91">
        <v>28</v>
      </c>
      <c r="G30" s="63"/>
      <c r="H30" s="10" t="s">
        <v>70</v>
      </c>
      <c r="I30" s="20">
        <f>+'Balance Tributario dic 2020'!G42</f>
        <v>5418949611</v>
      </c>
      <c r="J30" s="35">
        <v>5208203418</v>
      </c>
      <c r="K30" s="76">
        <v>9</v>
      </c>
      <c r="L30" s="91">
        <v>30</v>
      </c>
    </row>
    <row r="31" spans="1:19" x14ac:dyDescent="0.2">
      <c r="A31" s="57"/>
      <c r="B31" s="84" t="s">
        <v>227</v>
      </c>
      <c r="C31" s="20">
        <f>+'Balance Tributario dic 2020'!F28</f>
        <v>30550923</v>
      </c>
      <c r="D31" s="131">
        <v>29741723</v>
      </c>
      <c r="E31" s="76">
        <v>6</v>
      </c>
      <c r="F31" s="91">
        <v>29</v>
      </c>
      <c r="G31" s="63"/>
      <c r="H31" s="121" t="s">
        <v>308</v>
      </c>
      <c r="I31" s="205">
        <f>+'Balance Tributario dic 2020'!H117</f>
        <v>52050049</v>
      </c>
      <c r="J31" s="37">
        <v>53355866</v>
      </c>
      <c r="K31" s="75"/>
      <c r="L31" s="91"/>
      <c r="N31" s="3"/>
    </row>
    <row r="32" spans="1:19" x14ac:dyDescent="0.2">
      <c r="A32" s="57"/>
      <c r="B32" s="130" t="s">
        <v>241</v>
      </c>
      <c r="C32" s="20">
        <f>-'Balance Tributario dic 2020'!G29</f>
        <v>-29086423</v>
      </c>
      <c r="D32" s="131">
        <v>-26719644</v>
      </c>
      <c r="E32" s="76">
        <v>7</v>
      </c>
      <c r="F32" s="91">
        <v>29</v>
      </c>
      <c r="G32" s="63"/>
      <c r="H32" s="10"/>
      <c r="I32" s="205"/>
      <c r="K32" s="76"/>
      <c r="L32" s="91"/>
    </row>
    <row r="33" spans="1:16" ht="14.25" customHeight="1" x14ac:dyDescent="0.2">
      <c r="A33" s="57"/>
      <c r="B33" s="28" t="s">
        <v>29</v>
      </c>
      <c r="C33" s="31">
        <f>SUM(C29:C32)</f>
        <v>5367575571</v>
      </c>
      <c r="D33" s="67">
        <f>SUM(D29:D32)</f>
        <v>5211742823</v>
      </c>
      <c r="E33" s="76"/>
      <c r="F33" s="91"/>
      <c r="G33" s="63"/>
      <c r="H33" s="28" t="s">
        <v>46</v>
      </c>
      <c r="I33" s="206">
        <f>SUM(I30:I32)</f>
        <v>5470999660</v>
      </c>
      <c r="J33" s="36">
        <f>SUM(J30:J31)</f>
        <v>5261559284</v>
      </c>
      <c r="K33" s="76"/>
      <c r="L33" s="91"/>
      <c r="N33" s="3"/>
      <c r="P33" s="20"/>
    </row>
    <row r="34" spans="1:16" x14ac:dyDescent="0.2">
      <c r="A34" s="57"/>
      <c r="B34" s="10"/>
      <c r="C34" s="20"/>
      <c r="D34" s="33">
        <v>0</v>
      </c>
      <c r="E34" s="76"/>
      <c r="F34" s="91"/>
      <c r="K34" s="76"/>
      <c r="L34" s="91"/>
      <c r="N34" s="3"/>
    </row>
    <row r="35" spans="1:16" x14ac:dyDescent="0.2">
      <c r="A35" s="57"/>
      <c r="B35" s="10"/>
      <c r="C35" s="20"/>
      <c r="D35" s="33"/>
      <c r="E35" s="76"/>
      <c r="F35" s="91"/>
      <c r="K35" s="76"/>
      <c r="L35" s="91"/>
    </row>
    <row r="36" spans="1:16" ht="15.75" customHeight="1" thickBot="1" x14ac:dyDescent="0.25">
      <c r="A36" s="57"/>
      <c r="B36" s="58" t="s">
        <v>59</v>
      </c>
      <c r="C36" s="50">
        <f>C16+C25+C33</f>
        <v>5511200020</v>
      </c>
      <c r="D36" s="68">
        <f>D16+D25+D33</f>
        <v>5338780030</v>
      </c>
      <c r="E36" s="76"/>
      <c r="F36" s="76"/>
      <c r="G36" s="65"/>
      <c r="H36" s="58" t="s">
        <v>60</v>
      </c>
      <c r="I36" s="50">
        <f>+I19+I25+I33</f>
        <v>5511200020</v>
      </c>
      <c r="J36" s="69">
        <f>SUM(J33+J25+J19)</f>
        <v>5338780030</v>
      </c>
      <c r="K36" s="76"/>
      <c r="L36" s="76"/>
      <c r="N36" s="3"/>
      <c r="P36" s="128"/>
    </row>
    <row r="37" spans="1:16" ht="14.25" customHeight="1" thickTop="1" x14ac:dyDescent="0.2">
      <c r="A37" s="61"/>
      <c r="B37" s="10"/>
      <c r="C37" s="23"/>
      <c r="D37" s="33"/>
      <c r="E37" s="76"/>
      <c r="F37" s="91"/>
      <c r="G37" s="63"/>
      <c r="H37" s="10"/>
      <c r="I37" s="108">
        <f>+I36-C36</f>
        <v>0</v>
      </c>
      <c r="J37" s="40">
        <f>+J36-D36</f>
        <v>0</v>
      </c>
      <c r="K37" s="76"/>
      <c r="L37" s="91"/>
    </row>
    <row r="38" spans="1:16" ht="14.25" customHeight="1" x14ac:dyDescent="0.2">
      <c r="A38" s="61"/>
      <c r="B38" s="10"/>
      <c r="C38" s="23"/>
      <c r="D38" s="33"/>
      <c r="E38" s="76"/>
      <c r="F38" s="91"/>
      <c r="G38" s="63"/>
      <c r="H38" s="10"/>
      <c r="I38" s="108"/>
      <c r="J38" s="40"/>
      <c r="K38" s="76"/>
      <c r="L38" s="91"/>
    </row>
    <row r="39" spans="1:16" x14ac:dyDescent="0.2">
      <c r="A39" s="57"/>
      <c r="B39" s="10"/>
      <c r="C39" s="23"/>
      <c r="D39" s="13"/>
      <c r="E39" s="76"/>
      <c r="F39" s="91"/>
      <c r="G39" s="63"/>
      <c r="H39" s="10"/>
      <c r="I39" s="207"/>
      <c r="J39" s="12"/>
      <c r="K39" s="76"/>
      <c r="L39" s="91"/>
    </row>
    <row r="40" spans="1:16" x14ac:dyDescent="0.2">
      <c r="A40" s="57"/>
      <c r="B40" s="118" t="s">
        <v>193</v>
      </c>
      <c r="H40" s="118" t="s">
        <v>281</v>
      </c>
    </row>
    <row r="41" spans="1:16" x14ac:dyDescent="0.2">
      <c r="A41" s="57"/>
      <c r="B41" s="28" t="s">
        <v>76</v>
      </c>
      <c r="C41" s="23"/>
      <c r="D41" s="13"/>
      <c r="E41" s="76"/>
      <c r="F41" s="87"/>
      <c r="G41" s="63"/>
      <c r="H41" s="119" t="s">
        <v>265</v>
      </c>
      <c r="I41" s="23"/>
      <c r="J41" s="12"/>
      <c r="K41" s="76"/>
      <c r="L41" s="91"/>
    </row>
    <row r="42" spans="1:16" x14ac:dyDescent="0.2">
      <c r="A42" s="57"/>
      <c r="D42" s="2"/>
      <c r="E42" s="2"/>
      <c r="F42" s="2"/>
      <c r="G42" s="2"/>
      <c r="J42" s="189" t="s">
        <v>246</v>
      </c>
      <c r="K42" s="2"/>
      <c r="L42" s="2"/>
    </row>
  </sheetData>
  <phoneticPr fontId="59" type="noConversion"/>
  <printOptions horizontalCentered="1"/>
  <pageMargins left="0.15748031496062992" right="0" top="0.39370078740157483" bottom="0.39370078740157483" header="0" footer="0.19685039370078741"/>
  <pageSetup scale="95" orientation="landscape" horizontalDpi="4294967295" verticalDpi="4294967295" r:id="rId1"/>
  <headerFooter alignWithMargins="0">
    <oddFooter>&amp;F</oddFooter>
  </headerFooter>
  <ignoredErrors>
    <ignoredError sqref="I33:J33 I31 I23 I25:J2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5"/>
  <sheetViews>
    <sheetView topLeftCell="A97" workbookViewId="0">
      <selection activeCell="I130" sqref="I130"/>
    </sheetView>
  </sheetViews>
  <sheetFormatPr baseColWidth="10" defaultColWidth="10.28515625" defaultRowHeight="12.75" x14ac:dyDescent="0.2"/>
  <cols>
    <col min="1" max="1" width="2.42578125" style="82" customWidth="1"/>
    <col min="2" max="2" width="28.5703125" style="163" bestFit="1" customWidth="1"/>
    <col min="3" max="3" width="9" style="161" customWidth="1"/>
    <col min="4" max="4" width="14" style="161" customWidth="1"/>
    <col min="5" max="5" width="12.42578125" style="161" bestFit="1" customWidth="1"/>
    <col min="6" max="6" width="13.140625" style="161" hidden="1" customWidth="1"/>
    <col min="7" max="7" width="10.28515625" style="133" bestFit="1" customWidth="1"/>
    <col min="8" max="8" width="5.42578125" style="79" customWidth="1"/>
    <col min="9" max="9" width="4.140625" style="73" customWidth="1"/>
    <col min="10" max="12" width="10.28515625" style="82"/>
    <col min="13" max="13" width="12.140625" style="82" customWidth="1"/>
    <col min="14" max="16384" width="10.28515625" style="82"/>
  </cols>
  <sheetData>
    <row r="1" spans="1:9" ht="16.5" customHeight="1" x14ac:dyDescent="0.25">
      <c r="A1" s="4"/>
      <c r="B1" s="110" t="s">
        <v>61</v>
      </c>
      <c r="C1" s="41"/>
      <c r="D1" s="42"/>
      <c r="E1" s="130"/>
      <c r="F1" s="101"/>
      <c r="H1" s="75"/>
    </row>
    <row r="2" spans="1:9" x14ac:dyDescent="0.2">
      <c r="A2" s="4"/>
      <c r="B2" s="134" t="s">
        <v>21</v>
      </c>
      <c r="C2" s="41"/>
      <c r="D2" s="42"/>
      <c r="E2" s="130"/>
      <c r="F2" s="101"/>
      <c r="H2" s="75"/>
    </row>
    <row r="3" spans="1:9" x14ac:dyDescent="0.2">
      <c r="B3" s="101" t="s">
        <v>22</v>
      </c>
      <c r="C3" s="43"/>
      <c r="D3" s="25"/>
      <c r="E3" s="130"/>
      <c r="F3" s="101"/>
      <c r="H3" s="75"/>
    </row>
    <row r="4" spans="1:9" ht="7.5" customHeight="1" x14ac:dyDescent="0.2">
      <c r="B4" s="101"/>
      <c r="C4" s="43"/>
      <c r="D4" s="25"/>
      <c r="E4" s="130"/>
      <c r="F4" s="101"/>
      <c r="H4" s="75"/>
    </row>
    <row r="5" spans="1:9" ht="15.75" x14ac:dyDescent="0.25">
      <c r="B5" s="221" t="s">
        <v>63</v>
      </c>
      <c r="C5" s="221"/>
      <c r="D5" s="221"/>
      <c r="E5" s="221"/>
      <c r="F5" s="101"/>
      <c r="H5" s="75"/>
    </row>
    <row r="6" spans="1:9" ht="17.25" customHeight="1" x14ac:dyDescent="0.2">
      <c r="B6" s="220" t="s">
        <v>310</v>
      </c>
      <c r="C6" s="220"/>
      <c r="D6" s="220"/>
      <c r="E6" s="220"/>
      <c r="F6" s="101"/>
      <c r="H6" s="75"/>
    </row>
    <row r="7" spans="1:9" ht="6.75" customHeight="1" x14ac:dyDescent="0.2">
      <c r="B7" s="101"/>
      <c r="C7" s="130"/>
      <c r="D7" s="130"/>
      <c r="E7" s="130"/>
      <c r="F7" s="130"/>
      <c r="G7" s="135"/>
      <c r="H7" s="76"/>
    </row>
    <row r="8" spans="1:9" x14ac:dyDescent="0.2">
      <c r="A8" s="6"/>
      <c r="B8" s="136"/>
      <c r="C8" s="137"/>
      <c r="D8" s="44" t="s">
        <v>301</v>
      </c>
      <c r="E8" s="44" t="s">
        <v>280</v>
      </c>
      <c r="F8" s="222" t="s">
        <v>79</v>
      </c>
      <c r="G8" s="222"/>
      <c r="H8" s="76"/>
    </row>
    <row r="9" spans="1:9" ht="13.5" thickBot="1" x14ac:dyDescent="0.25">
      <c r="A9" s="6"/>
      <c r="B9" s="111" t="s">
        <v>24</v>
      </c>
      <c r="C9" s="45"/>
      <c r="D9" s="46" t="s">
        <v>23</v>
      </c>
      <c r="E9" s="46" t="s">
        <v>25</v>
      </c>
      <c r="F9" s="129" t="s">
        <v>19</v>
      </c>
      <c r="G9" s="138" t="s">
        <v>80</v>
      </c>
      <c r="H9" s="77" t="s">
        <v>72</v>
      </c>
      <c r="I9" s="77" t="s">
        <v>86</v>
      </c>
    </row>
    <row r="10" spans="1:9" x14ac:dyDescent="0.2">
      <c r="A10" s="6"/>
      <c r="B10" s="136"/>
      <c r="C10" s="139"/>
      <c r="D10" s="139"/>
      <c r="E10" s="139"/>
      <c r="F10" s="139"/>
      <c r="G10" s="135"/>
      <c r="H10" s="76"/>
    </row>
    <row r="11" spans="1:9" x14ac:dyDescent="0.2">
      <c r="A11" s="6"/>
      <c r="B11" s="81" t="s">
        <v>179</v>
      </c>
      <c r="C11" s="140"/>
      <c r="D11" s="127">
        <f>+'Balance Tributario dic 2020'!I92+'Balance Tributario dic 2020'!I93+'Balance Tributario dic 2020'!I97+'Balance Tributario dic 2020'!I98+'Balance Tributario dic 2020'!I100</f>
        <v>203513415</v>
      </c>
      <c r="E11" s="127">
        <v>219985826</v>
      </c>
      <c r="F11" s="83">
        <f>+D11-E11</f>
        <v>-16472411</v>
      </c>
      <c r="G11" s="141">
        <f>(+D11/E11)-1</f>
        <v>-7.4879419731342156E-2</v>
      </c>
      <c r="H11" s="76">
        <v>12</v>
      </c>
      <c r="I11" s="73">
        <v>33</v>
      </c>
    </row>
    <row r="12" spans="1:9" x14ac:dyDescent="0.2">
      <c r="A12" s="6"/>
      <c r="B12" s="81" t="s">
        <v>82</v>
      </c>
      <c r="C12" s="140"/>
      <c r="D12" s="127">
        <f>+'Balance Tributario dic 2020'!I94+'Balance Tributario dic 2020'!I95+'Balance Tributario dic 2020'!I101+'Balance Tributario dic 2020'!I102+'Balance Tributario dic 2020'!I103+'Balance Tributario dic 2020'!I104+'Balance Tributario dic 2020'!I105</f>
        <v>68992960</v>
      </c>
      <c r="E12" s="127">
        <v>140681066</v>
      </c>
      <c r="F12" s="83">
        <f>+D12-E12</f>
        <v>-71688106</v>
      </c>
      <c r="G12" s="141">
        <f>(+D12/E12)-1</f>
        <v>-0.50957892229790192</v>
      </c>
      <c r="H12" s="76">
        <v>11</v>
      </c>
      <c r="I12" s="73">
        <v>31</v>
      </c>
    </row>
    <row r="13" spans="1:9" x14ac:dyDescent="0.2">
      <c r="B13" s="142" t="s">
        <v>83</v>
      </c>
      <c r="C13" s="143"/>
      <c r="D13" s="144">
        <f>+'Balance Tributario dic 2020'!I106</f>
        <v>53518225</v>
      </c>
      <c r="E13" s="144">
        <v>51985232</v>
      </c>
      <c r="F13" s="83">
        <f>+D13-E13</f>
        <v>1532993</v>
      </c>
      <c r="G13" s="141">
        <f>(+D13/E13)-1</f>
        <v>2.9489009494080953E-2</v>
      </c>
      <c r="H13" s="76"/>
    </row>
    <row r="14" spans="1:9" ht="15.75" customHeight="1" thickBot="1" x14ac:dyDescent="0.25">
      <c r="A14" s="6"/>
      <c r="B14" s="136" t="s">
        <v>26</v>
      </c>
      <c r="C14" s="48"/>
      <c r="D14" s="49">
        <f>SUM(D11:D13)</f>
        <v>326024600</v>
      </c>
      <c r="E14" s="50">
        <f>SUM(E11:E13)</f>
        <v>412652124</v>
      </c>
      <c r="F14" s="50">
        <f>SUM(F11:F13)</f>
        <v>-86627524</v>
      </c>
      <c r="G14" s="145">
        <f>(+D14/E14)-1</f>
        <v>-0.20992870013677667</v>
      </c>
      <c r="H14" s="76"/>
    </row>
    <row r="15" spans="1:9" ht="13.5" thickTop="1" x14ac:dyDescent="0.2">
      <c r="A15" s="6"/>
      <c r="B15" s="136"/>
      <c r="C15" s="48"/>
      <c r="D15" s="45"/>
      <c r="E15" s="52"/>
      <c r="F15" s="52"/>
      <c r="G15" s="141"/>
      <c r="H15" s="76"/>
    </row>
    <row r="16" spans="1:9" x14ac:dyDescent="0.2">
      <c r="A16" s="6"/>
      <c r="B16" s="116" t="s">
        <v>198</v>
      </c>
      <c r="C16" s="81"/>
      <c r="D16" s="83"/>
      <c r="E16" s="83"/>
      <c r="F16" s="83"/>
      <c r="G16" s="135"/>
      <c r="H16" s="76"/>
    </row>
    <row r="17" spans="1:13" x14ac:dyDescent="0.2">
      <c r="A17" s="6"/>
      <c r="B17" s="81" t="s">
        <v>189</v>
      </c>
      <c r="C17" s="45"/>
      <c r="D17" s="127">
        <f>+'Balance Tributario dic 2020'!H81</f>
        <v>141133160</v>
      </c>
      <c r="E17" s="85">
        <v>159783210</v>
      </c>
      <c r="F17" s="83">
        <f>+D17-E17</f>
        <v>-18650050</v>
      </c>
      <c r="G17" s="135">
        <f t="shared" ref="G17:G24" si="0">(+D17/E17)-1</f>
        <v>-0.11672096210859706</v>
      </c>
      <c r="H17" s="76">
        <v>12</v>
      </c>
      <c r="I17" s="73">
        <v>33</v>
      </c>
    </row>
    <row r="18" spans="1:13" x14ac:dyDescent="0.2">
      <c r="A18" s="6"/>
      <c r="B18" s="81" t="s">
        <v>14</v>
      </c>
      <c r="C18" s="45"/>
      <c r="D18" s="127">
        <f>+'Balance Tributario dic 2020'!H82</f>
        <v>2030002</v>
      </c>
      <c r="E18" s="85">
        <v>2292124</v>
      </c>
      <c r="F18" s="83">
        <f>+D18-E18</f>
        <v>-262122</v>
      </c>
      <c r="G18" s="135">
        <f t="shared" si="0"/>
        <v>-0.11435768745495445</v>
      </c>
      <c r="H18" s="76">
        <v>12</v>
      </c>
      <c r="I18" s="73">
        <v>33</v>
      </c>
    </row>
    <row r="19" spans="1:13" x14ac:dyDescent="0.2">
      <c r="A19" s="6"/>
      <c r="B19" s="81" t="s">
        <v>43</v>
      </c>
      <c r="C19" s="45"/>
      <c r="D19" s="127">
        <f>+'Balance Tributario dic 2020'!H84</f>
        <v>2072994</v>
      </c>
      <c r="E19" s="85">
        <v>2293865</v>
      </c>
      <c r="F19" s="83">
        <f>+D19-E19</f>
        <v>-220871</v>
      </c>
      <c r="G19" s="135">
        <f t="shared" si="0"/>
        <v>-9.6287706556401509E-2</v>
      </c>
      <c r="H19" s="76">
        <v>12</v>
      </c>
      <c r="I19" s="73">
        <v>33</v>
      </c>
    </row>
    <row r="20" spans="1:13" x14ac:dyDescent="0.2">
      <c r="A20" s="6"/>
      <c r="B20" s="81" t="s">
        <v>44</v>
      </c>
      <c r="C20" s="45"/>
      <c r="D20" s="127">
        <f>+'Balance Tributario dic 2020'!H85</f>
        <v>4726489</v>
      </c>
      <c r="E20" s="85">
        <v>5149074</v>
      </c>
      <c r="F20" s="83">
        <f>+D20-E20</f>
        <v>-422585</v>
      </c>
      <c r="G20" s="135">
        <f t="shared" si="0"/>
        <v>-8.2070096487251831E-2</v>
      </c>
      <c r="H20" s="76">
        <v>12</v>
      </c>
      <c r="I20" s="73">
        <v>33</v>
      </c>
    </row>
    <row r="21" spans="1:13" x14ac:dyDescent="0.2">
      <c r="A21" s="6"/>
      <c r="B21" s="142" t="s">
        <v>170</v>
      </c>
      <c r="C21" s="190"/>
      <c r="D21" s="144">
        <f>+'Balance Tributario dic 2020'!H88</f>
        <v>591535</v>
      </c>
      <c r="E21" s="191">
        <v>643800</v>
      </c>
      <c r="F21" s="149">
        <f>+D21-E21</f>
        <v>-52265</v>
      </c>
      <c r="G21" s="192">
        <f t="shared" si="0"/>
        <v>-8.1182044113078611E-2</v>
      </c>
      <c r="H21" s="76"/>
      <c r="K21" s="211"/>
    </row>
    <row r="22" spans="1:13" ht="15" customHeight="1" thickBot="1" x14ac:dyDescent="0.25">
      <c r="A22" s="6"/>
      <c r="B22" s="81"/>
      <c r="C22" s="45" t="s">
        <v>64</v>
      </c>
      <c r="D22" s="193">
        <f>SUM(D17:D21)</f>
        <v>150554180</v>
      </c>
      <c r="E22" s="49">
        <f>SUM(E17:E21)</f>
        <v>170162073</v>
      </c>
      <c r="F22" s="194">
        <f>SUM(F17:F21)</f>
        <v>-19607893</v>
      </c>
      <c r="G22" s="195">
        <f t="shared" si="0"/>
        <v>-0.11523068950858395</v>
      </c>
      <c r="H22" s="76"/>
    </row>
    <row r="23" spans="1:13" ht="13.5" thickTop="1" x14ac:dyDescent="0.2">
      <c r="A23" s="6"/>
      <c r="B23" s="81"/>
      <c r="C23" s="45"/>
      <c r="D23" s="127"/>
      <c r="E23" s="85"/>
      <c r="F23" s="83"/>
      <c r="G23" s="135"/>
      <c r="H23" s="76"/>
    </row>
    <row r="24" spans="1:13" ht="15.75" customHeight="1" thickBot="1" x14ac:dyDescent="0.25">
      <c r="A24" s="6"/>
      <c r="B24" s="113" t="s">
        <v>234</v>
      </c>
      <c r="C24" s="146"/>
      <c r="D24" s="49">
        <f>+D14-D22</f>
        <v>175470420</v>
      </c>
      <c r="E24" s="49">
        <f>+E14-E22</f>
        <v>242490051</v>
      </c>
      <c r="F24" s="49">
        <f>+F14-F22</f>
        <v>-67019631</v>
      </c>
      <c r="G24" s="147">
        <f t="shared" si="0"/>
        <v>-0.27638095139829055</v>
      </c>
      <c r="H24" s="76"/>
    </row>
    <row r="25" spans="1:13" ht="15.75" customHeight="1" thickTop="1" x14ac:dyDescent="0.2">
      <c r="A25" s="6"/>
      <c r="B25" s="136"/>
      <c r="C25" s="48"/>
      <c r="D25" s="45"/>
      <c r="E25" s="52"/>
      <c r="F25" s="52"/>
      <c r="G25" s="141"/>
      <c r="H25" s="76"/>
    </row>
    <row r="26" spans="1:13" x14ac:dyDescent="0.2">
      <c r="A26" s="6"/>
      <c r="B26" s="81"/>
      <c r="C26" s="140"/>
      <c r="D26" s="127"/>
      <c r="E26" s="83"/>
      <c r="F26" s="83"/>
      <c r="G26" s="135"/>
      <c r="H26" s="76"/>
    </row>
    <row r="27" spans="1:13" ht="13.5" thickBot="1" x14ac:dyDescent="0.25">
      <c r="B27" s="112" t="s">
        <v>27</v>
      </c>
      <c r="C27" s="140"/>
      <c r="D27" s="46" t="s">
        <v>23</v>
      </c>
      <c r="E27" s="46" t="s">
        <v>25</v>
      </c>
      <c r="F27" s="51"/>
      <c r="G27" s="135"/>
      <c r="H27" s="76"/>
    </row>
    <row r="28" spans="1:13" x14ac:dyDescent="0.2">
      <c r="B28" s="22"/>
      <c r="C28" s="140"/>
      <c r="D28" s="127"/>
      <c r="E28" s="83"/>
      <c r="F28" s="83"/>
      <c r="G28" s="135"/>
      <c r="H28" s="76"/>
    </row>
    <row r="29" spans="1:13" x14ac:dyDescent="0.2">
      <c r="A29" s="6"/>
      <c r="B29" s="81" t="s">
        <v>16</v>
      </c>
      <c r="C29" s="45"/>
      <c r="D29" s="127">
        <v>0</v>
      </c>
      <c r="E29" s="85">
        <v>26746837</v>
      </c>
      <c r="F29" s="83">
        <f>+D29-E29</f>
        <v>-26746837</v>
      </c>
      <c r="G29" s="135">
        <f t="shared" ref="G29:G38" si="1">(+D29/E29)-1</f>
        <v>-1</v>
      </c>
      <c r="H29" s="76"/>
    </row>
    <row r="30" spans="1:13" x14ac:dyDescent="0.2">
      <c r="A30" s="6"/>
      <c r="B30" s="81" t="s">
        <v>84</v>
      </c>
      <c r="C30" s="45"/>
      <c r="D30" s="127">
        <f>'Balance Tributario dic 2020'!I108</f>
        <v>512000</v>
      </c>
      <c r="E30" s="85">
        <v>911000</v>
      </c>
      <c r="F30" s="83">
        <f t="shared" ref="F30:F37" si="2">+D30-E30</f>
        <v>-399000</v>
      </c>
      <c r="G30" s="135">
        <f t="shared" si="1"/>
        <v>-0.43798024149286496</v>
      </c>
      <c r="H30" s="76"/>
      <c r="J30" s="163"/>
      <c r="K30" s="163"/>
      <c r="L30" s="163"/>
      <c r="M30" s="163"/>
    </row>
    <row r="31" spans="1:13" x14ac:dyDescent="0.2">
      <c r="B31" s="81" t="s">
        <v>17</v>
      </c>
      <c r="C31" s="83"/>
      <c r="D31" s="127">
        <f>'Balance Tributario dic 2020'!I109+'Balance Tributario dic 2020'!I96</f>
        <v>9183264</v>
      </c>
      <c r="E31" s="127">
        <v>13859805</v>
      </c>
      <c r="F31" s="83">
        <f t="shared" si="2"/>
        <v>-4676541</v>
      </c>
      <c r="G31" s="135">
        <f t="shared" si="1"/>
        <v>-0.33741751777892981</v>
      </c>
      <c r="H31" s="78"/>
      <c r="I31" s="74"/>
      <c r="J31" s="163"/>
      <c r="K31" s="163"/>
      <c r="L31" s="163"/>
      <c r="M31" s="163"/>
    </row>
    <row r="32" spans="1:13" x14ac:dyDescent="0.2">
      <c r="B32" s="81" t="s">
        <v>174</v>
      </c>
      <c r="C32" s="83"/>
      <c r="D32" s="127">
        <f>'Balance Tributario dic 2020'!I110</f>
        <v>415410</v>
      </c>
      <c r="E32" s="127">
        <v>1958850</v>
      </c>
      <c r="F32" s="83">
        <f t="shared" si="2"/>
        <v>-1543440</v>
      </c>
      <c r="G32" s="135">
        <f>(+D32/E32)-1</f>
        <v>-0.7879316946167394</v>
      </c>
      <c r="H32" s="78"/>
      <c r="I32" s="74"/>
    </row>
    <row r="33" spans="1:12" x14ac:dyDescent="0.2">
      <c r="B33" s="81" t="s">
        <v>171</v>
      </c>
      <c r="C33" s="83"/>
      <c r="D33" s="127">
        <f>+'Balance Tributario dic 2020'!I99</f>
        <v>6020000</v>
      </c>
      <c r="E33" s="127">
        <v>5040000</v>
      </c>
      <c r="F33" s="83">
        <f t="shared" si="2"/>
        <v>980000</v>
      </c>
      <c r="G33" s="135">
        <f t="shared" si="1"/>
        <v>0.19444444444444442</v>
      </c>
      <c r="H33" s="78"/>
      <c r="I33" s="74"/>
      <c r="K33" s="148"/>
    </row>
    <row r="34" spans="1:12" x14ac:dyDescent="0.2">
      <c r="B34" s="81" t="s">
        <v>15</v>
      </c>
      <c r="C34" s="83"/>
      <c r="D34" s="127">
        <f>+'Balance Tributario dic 2020'!I107+'Balance Tributario dic 2020'!I111+'Balance Tributario dic 2020'!I112+'Balance Tributario dic 2020'!I113</f>
        <v>4803693</v>
      </c>
      <c r="E34" s="127">
        <v>6398567</v>
      </c>
      <c r="F34" s="83">
        <f t="shared" si="2"/>
        <v>-1594874</v>
      </c>
      <c r="G34" s="135">
        <f t="shared" si="1"/>
        <v>-0.24925487222373388</v>
      </c>
      <c r="H34" s="78"/>
      <c r="I34" s="74"/>
      <c r="K34" s="148"/>
    </row>
    <row r="35" spans="1:12" x14ac:dyDescent="0.2">
      <c r="B35" s="81" t="s">
        <v>283</v>
      </c>
      <c r="C35" s="83"/>
      <c r="D35" s="127">
        <v>0</v>
      </c>
      <c r="E35" s="127">
        <v>18719000</v>
      </c>
      <c r="F35" s="83"/>
      <c r="G35" s="135">
        <v>1</v>
      </c>
      <c r="H35" s="78"/>
      <c r="I35" s="74"/>
      <c r="K35" s="148"/>
    </row>
    <row r="36" spans="1:12" x14ac:dyDescent="0.2">
      <c r="B36" s="81" t="s">
        <v>311</v>
      </c>
      <c r="C36" s="83"/>
      <c r="D36" s="127">
        <f>+'Balance Tributario dic 2020'!I114</f>
        <v>15976800</v>
      </c>
      <c r="E36" s="127">
        <v>0</v>
      </c>
      <c r="F36" s="83"/>
      <c r="G36" s="135">
        <v>1</v>
      </c>
      <c r="H36" s="78"/>
      <c r="I36" s="74"/>
      <c r="K36" s="148"/>
    </row>
    <row r="37" spans="1:12" s="163" customFormat="1" x14ac:dyDescent="0.2">
      <c r="B37" s="142" t="s">
        <v>312</v>
      </c>
      <c r="C37" s="149"/>
      <c r="D37" s="127">
        <f>+'Balance Tributario dic 2020'!I115</f>
        <v>17300200</v>
      </c>
      <c r="E37" s="127">
        <v>0</v>
      </c>
      <c r="F37" s="83">
        <f t="shared" si="2"/>
        <v>17300200</v>
      </c>
      <c r="G37" s="135">
        <v>1</v>
      </c>
      <c r="H37" s="76">
        <v>11</v>
      </c>
      <c r="I37" s="75">
        <v>32</v>
      </c>
    </row>
    <row r="38" spans="1:12" ht="17.25" customHeight="1" thickBot="1" x14ac:dyDescent="0.25">
      <c r="B38" s="136" t="s">
        <v>28</v>
      </c>
      <c r="C38" s="52"/>
      <c r="D38" s="49">
        <f>SUM(D29:D37)</f>
        <v>54211367</v>
      </c>
      <c r="E38" s="49">
        <f>SUM(E29:E37)</f>
        <v>73634059</v>
      </c>
      <c r="F38" s="49">
        <f>SUM(F29:F37)</f>
        <v>-16680492</v>
      </c>
      <c r="G38" s="147">
        <f t="shared" si="1"/>
        <v>-0.26377320853655506</v>
      </c>
      <c r="H38" s="76"/>
    </row>
    <row r="39" spans="1:12" ht="13.5" thickTop="1" x14ac:dyDescent="0.2">
      <c r="B39" s="101"/>
      <c r="C39" s="130"/>
      <c r="D39" s="150"/>
      <c r="E39" s="130"/>
      <c r="F39" s="130"/>
      <c r="G39" s="135"/>
      <c r="H39" s="76"/>
    </row>
    <row r="40" spans="1:12" ht="15.75" customHeight="1" thickBot="1" x14ac:dyDescent="0.25">
      <c r="B40" s="113" t="s">
        <v>352</v>
      </c>
      <c r="C40" s="146"/>
      <c r="D40" s="49">
        <f>+D24+D38</f>
        <v>229681787</v>
      </c>
      <c r="E40" s="49">
        <f>+E24+E38</f>
        <v>316124110</v>
      </c>
      <c r="F40" s="49">
        <f>+F24+F38</f>
        <v>-83700123</v>
      </c>
      <c r="G40" s="147">
        <f>(+D40/E40)-1</f>
        <v>-0.2734442589652526</v>
      </c>
      <c r="H40" s="76"/>
      <c r="K40" s="148"/>
      <c r="L40" s="148"/>
    </row>
    <row r="41" spans="1:12" ht="13.5" thickTop="1" x14ac:dyDescent="0.2">
      <c r="B41" s="101"/>
      <c r="C41" s="130"/>
      <c r="D41" s="130"/>
      <c r="E41" s="130"/>
      <c r="F41" s="130"/>
      <c r="G41" s="135"/>
      <c r="H41" s="76"/>
    </row>
    <row r="42" spans="1:12" ht="16.5" customHeight="1" thickBot="1" x14ac:dyDescent="0.25">
      <c r="B42" s="111" t="s">
        <v>30</v>
      </c>
      <c r="C42" s="137"/>
      <c r="D42" s="46" t="s">
        <v>23</v>
      </c>
      <c r="E42" s="46" t="s">
        <v>25</v>
      </c>
      <c r="F42" s="51"/>
      <c r="G42" s="135"/>
      <c r="H42" s="76"/>
      <c r="K42" s="148"/>
    </row>
    <row r="43" spans="1:12" ht="12" customHeight="1" x14ac:dyDescent="0.25">
      <c r="B43" s="114"/>
      <c r="C43" s="53"/>
      <c r="D43" s="53"/>
      <c r="E43" s="54"/>
      <c r="F43" s="54"/>
      <c r="G43" s="135"/>
      <c r="H43" s="76"/>
    </row>
    <row r="44" spans="1:12" ht="14.25" customHeight="1" x14ac:dyDescent="0.25">
      <c r="B44" s="22" t="s">
        <v>204</v>
      </c>
      <c r="C44" s="53"/>
      <c r="D44" s="53"/>
      <c r="E44" s="54"/>
      <c r="F44" s="54"/>
      <c r="G44" s="135"/>
    </row>
    <row r="45" spans="1:12" x14ac:dyDescent="0.2">
      <c r="A45" s="6"/>
      <c r="B45" s="81" t="s">
        <v>62</v>
      </c>
      <c r="C45" s="83"/>
      <c r="D45" s="83">
        <f>+'Balance Tributario dic 2020'!H44+'Balance Tributario dic 2020'!H46+'Balance Tributario dic 2020'!H48+'Balance Tributario dic 2020'!H49</f>
        <v>53551116</v>
      </c>
      <c r="E45" s="83">
        <v>66928331</v>
      </c>
      <c r="F45" s="83">
        <f>+D45-E45</f>
        <v>-13377215</v>
      </c>
      <c r="G45" s="135">
        <f t="shared" ref="G45:G51" si="3">(+D45/E45)-1</f>
        <v>-0.1998737276146928</v>
      </c>
      <c r="H45" s="76" t="s">
        <v>213</v>
      </c>
      <c r="I45" s="73">
        <v>31</v>
      </c>
    </row>
    <row r="46" spans="1:12" x14ac:dyDescent="0.2">
      <c r="A46" s="6"/>
      <c r="B46" s="81" t="s">
        <v>200</v>
      </c>
      <c r="C46" s="83"/>
      <c r="D46" s="83">
        <f>+'Balance Tributario dic 2020'!H45</f>
        <v>81125</v>
      </c>
      <c r="E46" s="83">
        <v>92620</v>
      </c>
      <c r="F46" s="83">
        <f>+D46-E46</f>
        <v>-11495</v>
      </c>
      <c r="G46" s="135">
        <f t="shared" si="3"/>
        <v>-0.12410926365795727</v>
      </c>
      <c r="H46" s="76"/>
    </row>
    <row r="47" spans="1:12" s="163" customFormat="1" x14ac:dyDescent="0.2">
      <c r="A47" s="212"/>
      <c r="B47" s="81" t="s">
        <v>260</v>
      </c>
      <c r="C47" s="83"/>
      <c r="D47" s="83">
        <f>'Balance Tributario dic 2020'!H47</f>
        <v>2396252</v>
      </c>
      <c r="E47" s="83">
        <v>741012</v>
      </c>
      <c r="F47" s="83"/>
      <c r="G47" s="135">
        <f t="shared" si="3"/>
        <v>2.2337559985533297</v>
      </c>
      <c r="H47" s="76">
        <v>7</v>
      </c>
      <c r="I47" s="76">
        <v>29</v>
      </c>
    </row>
    <row r="48" spans="1:12" s="163" customFormat="1" x14ac:dyDescent="0.2">
      <c r="A48" s="212"/>
      <c r="B48" s="81" t="s">
        <v>288</v>
      </c>
      <c r="C48" s="83"/>
      <c r="D48" s="83">
        <f>+'Balance Tributario dic 2020'!H78</f>
        <v>9214043</v>
      </c>
      <c r="E48" s="83">
        <v>9842768</v>
      </c>
      <c r="F48" s="83">
        <f>+D48-E48</f>
        <v>-628725</v>
      </c>
      <c r="G48" s="135">
        <f t="shared" si="3"/>
        <v>-6.3876848463765512E-2</v>
      </c>
      <c r="H48" s="76"/>
      <c r="I48" s="76"/>
    </row>
    <row r="49" spans="2:12" s="163" customFormat="1" ht="12.75" customHeight="1" x14ac:dyDescent="0.2">
      <c r="B49" s="81" t="s">
        <v>289</v>
      </c>
      <c r="C49" s="83"/>
      <c r="D49" s="83">
        <f>+'Balance Tributario dic 2020'!H50</f>
        <v>70000</v>
      </c>
      <c r="E49" s="83">
        <v>100000</v>
      </c>
      <c r="F49" s="83">
        <f>+D49-E49</f>
        <v>-30000</v>
      </c>
      <c r="G49" s="135">
        <f t="shared" si="3"/>
        <v>-0.30000000000000004</v>
      </c>
      <c r="H49" s="76"/>
      <c r="I49" s="76"/>
    </row>
    <row r="50" spans="2:12" ht="12.75" customHeight="1" x14ac:dyDescent="0.2">
      <c r="B50" s="81" t="s">
        <v>12</v>
      </c>
      <c r="C50" s="83"/>
      <c r="D50" s="83">
        <f>+'Balance Tributario dic 2020'!H64</f>
        <v>1344537</v>
      </c>
      <c r="E50" s="83">
        <v>6805556</v>
      </c>
      <c r="F50" s="83">
        <f>+D50-E50</f>
        <v>-5461019</v>
      </c>
      <c r="G50" s="135">
        <f t="shared" si="3"/>
        <v>-0.80243539249401519</v>
      </c>
      <c r="H50" s="76"/>
    </row>
    <row r="51" spans="2:12" ht="12.75" customHeight="1" thickBot="1" x14ac:dyDescent="0.25">
      <c r="B51" s="81"/>
      <c r="C51" s="83" t="s">
        <v>64</v>
      </c>
      <c r="D51" s="151">
        <f>SUM(D45:D50)</f>
        <v>66657073</v>
      </c>
      <c r="E51" s="151">
        <f>SUM(E45:E50)</f>
        <v>84510287</v>
      </c>
      <c r="F51" s="151">
        <f>SUM(F45:F50)</f>
        <v>-19508454</v>
      </c>
      <c r="G51" s="147">
        <f t="shared" si="3"/>
        <v>-0.21125492095417919</v>
      </c>
      <c r="H51" s="76"/>
    </row>
    <row r="52" spans="2:12" ht="12.75" customHeight="1" thickTop="1" x14ac:dyDescent="0.2">
      <c r="B52" s="81"/>
      <c r="C52" s="83"/>
      <c r="D52" s="83"/>
      <c r="E52" s="83"/>
      <c r="F52" s="83"/>
      <c r="G52" s="135"/>
      <c r="H52" s="76"/>
    </row>
    <row r="53" spans="2:12" ht="12.75" customHeight="1" x14ac:dyDescent="0.2">
      <c r="B53" s="142"/>
      <c r="C53" s="149"/>
      <c r="D53" s="149"/>
      <c r="E53" s="149"/>
      <c r="F53" s="149"/>
      <c r="G53" s="152"/>
      <c r="H53" s="152"/>
      <c r="I53" s="154"/>
    </row>
    <row r="54" spans="2:12" ht="12.75" customHeight="1" x14ac:dyDescent="0.2">
      <c r="B54" s="81"/>
      <c r="C54" s="83"/>
      <c r="D54" s="83"/>
      <c r="E54" s="83"/>
      <c r="F54" s="83"/>
      <c r="G54" s="82"/>
      <c r="H54" s="176" t="s">
        <v>235</v>
      </c>
      <c r="I54" s="104"/>
    </row>
    <row r="55" spans="2:12" ht="12.75" customHeight="1" x14ac:dyDescent="0.2">
      <c r="B55" s="81"/>
      <c r="C55" s="83"/>
      <c r="D55" s="83"/>
      <c r="E55" s="83"/>
      <c r="F55" s="83"/>
      <c r="G55" s="135"/>
      <c r="H55" s="76"/>
    </row>
    <row r="58" spans="2:12" ht="12.75" customHeight="1" x14ac:dyDescent="0.2">
      <c r="B58" s="22" t="s">
        <v>32</v>
      </c>
      <c r="C58" s="83"/>
      <c r="D58" s="83"/>
      <c r="E58" s="83"/>
      <c r="F58" s="83"/>
      <c r="G58" s="135"/>
      <c r="H58" s="76"/>
    </row>
    <row r="59" spans="2:12" ht="12.75" customHeight="1" x14ac:dyDescent="0.2">
      <c r="B59" s="81" t="s">
        <v>6</v>
      </c>
      <c r="C59" s="83"/>
      <c r="D59" s="83">
        <f>+'Balance Tributario dic 2020'!H51</f>
        <v>603570</v>
      </c>
      <c r="E59" s="83">
        <v>470620</v>
      </c>
      <c r="F59" s="83">
        <f>+D59-E59</f>
        <v>132950</v>
      </c>
      <c r="G59" s="135">
        <f t="shared" ref="G59:G64" si="4">(+D59/E59)-1</f>
        <v>0.28249968127151415</v>
      </c>
      <c r="H59" s="76"/>
    </row>
    <row r="60" spans="2:12" ht="12.75" customHeight="1" x14ac:dyDescent="0.2">
      <c r="B60" s="81" t="s">
        <v>7</v>
      </c>
      <c r="C60" s="83"/>
      <c r="D60" s="83">
        <f>+'Balance Tributario dic 2020'!H52</f>
        <v>3367419</v>
      </c>
      <c r="E60" s="83">
        <v>3946254</v>
      </c>
      <c r="F60" s="83">
        <f>+D60-E60</f>
        <v>-578835</v>
      </c>
      <c r="G60" s="135">
        <f t="shared" si="4"/>
        <v>-0.1466796105876611</v>
      </c>
      <c r="H60" s="76"/>
    </row>
    <row r="61" spans="2:12" ht="12.75" customHeight="1" x14ac:dyDescent="0.2">
      <c r="B61" s="81" t="s">
        <v>269</v>
      </c>
      <c r="C61" s="83"/>
      <c r="D61" s="83">
        <f>+'Balance Tributario dic 2020'!H53</f>
        <v>2504849</v>
      </c>
      <c r="E61" s="83">
        <v>6518852</v>
      </c>
      <c r="F61" s="83">
        <f>+D61-E61</f>
        <v>-4014003</v>
      </c>
      <c r="G61" s="135">
        <f t="shared" si="4"/>
        <v>-0.61575304977011291</v>
      </c>
      <c r="H61" s="76"/>
      <c r="I61" s="76"/>
      <c r="J61" s="213"/>
      <c r="K61" s="163"/>
      <c r="L61" s="163"/>
    </row>
    <row r="62" spans="2:12" ht="12.75" customHeight="1" x14ac:dyDescent="0.2">
      <c r="B62" s="81" t="s">
        <v>81</v>
      </c>
      <c r="C62" s="83"/>
      <c r="D62" s="83">
        <f>+'Balance Tributario dic 2020'!H54</f>
        <v>2891588</v>
      </c>
      <c r="E62" s="83">
        <v>2878184</v>
      </c>
      <c r="F62" s="83">
        <f>+D62-E62</f>
        <v>13404</v>
      </c>
      <c r="G62" s="135">
        <f t="shared" si="4"/>
        <v>4.657103228980386E-3</v>
      </c>
      <c r="H62" s="76"/>
    </row>
    <row r="63" spans="2:12" ht="12.75" customHeight="1" x14ac:dyDescent="0.2">
      <c r="B63" s="81" t="s">
        <v>8</v>
      </c>
      <c r="C63" s="83"/>
      <c r="D63" s="83">
        <f>+'Balance Tributario dic 2020'!H55</f>
        <v>1189816</v>
      </c>
      <c r="E63" s="83">
        <v>1163885</v>
      </c>
      <c r="F63" s="83">
        <f>+D63-E63</f>
        <v>25931</v>
      </c>
      <c r="G63" s="135">
        <f t="shared" si="4"/>
        <v>2.2279692581311794E-2</v>
      </c>
      <c r="H63" s="76"/>
    </row>
    <row r="64" spans="2:12" ht="12.75" customHeight="1" thickBot="1" x14ac:dyDescent="0.25">
      <c r="B64" s="81"/>
      <c r="C64" s="83" t="s">
        <v>64</v>
      </c>
      <c r="D64" s="151">
        <f>SUM(D59:D63)</f>
        <v>10557242</v>
      </c>
      <c r="E64" s="151">
        <f>SUM(E59:E63)</f>
        <v>14977795</v>
      </c>
      <c r="F64" s="151">
        <f>SUM(F59:F63)</f>
        <v>-4420553</v>
      </c>
      <c r="G64" s="135">
        <f t="shared" si="4"/>
        <v>-0.29514043956403457</v>
      </c>
      <c r="H64" s="76"/>
    </row>
    <row r="65" spans="2:17" ht="12.75" customHeight="1" thickTop="1" x14ac:dyDescent="0.2">
      <c r="B65" s="22" t="s">
        <v>30</v>
      </c>
      <c r="C65" s="83"/>
      <c r="D65" s="83"/>
      <c r="E65" s="83"/>
      <c r="F65" s="83"/>
      <c r="G65" s="135"/>
      <c r="H65" s="76"/>
    </row>
    <row r="66" spans="2:17" ht="12.75" customHeight="1" x14ac:dyDescent="0.2">
      <c r="B66" s="81" t="s">
        <v>166</v>
      </c>
      <c r="C66" s="83"/>
      <c r="D66" s="83">
        <f>+'Balance Tributario dic 2020'!H73</f>
        <v>1859760</v>
      </c>
      <c r="E66" s="83">
        <v>2792701</v>
      </c>
      <c r="F66" s="83">
        <f t="shared" ref="F66:F80" si="5">+D66-E66</f>
        <v>-932941</v>
      </c>
      <c r="G66" s="135">
        <f t="shared" ref="G66:G81" si="6">(+D66/E66)-1</f>
        <v>-0.33406404767284437</v>
      </c>
      <c r="H66" s="76"/>
      <c r="I66" s="82"/>
    </row>
    <row r="67" spans="2:17" x14ac:dyDescent="0.2">
      <c r="B67" s="81" t="s">
        <v>33</v>
      </c>
      <c r="C67" s="83"/>
      <c r="D67" s="83">
        <f>+'Balance Tributario dic 2020'!H56</f>
        <v>438500</v>
      </c>
      <c r="E67" s="83">
        <v>602530</v>
      </c>
      <c r="F67" s="83">
        <f t="shared" si="5"/>
        <v>-164030</v>
      </c>
      <c r="G67" s="135">
        <f t="shared" si="6"/>
        <v>-0.27223540736560836</v>
      </c>
      <c r="H67" s="76"/>
      <c r="I67" s="163"/>
      <c r="J67" s="163"/>
      <c r="K67" s="163"/>
      <c r="L67" s="163"/>
    </row>
    <row r="68" spans="2:17" x14ac:dyDescent="0.2">
      <c r="B68" s="81" t="s">
        <v>9</v>
      </c>
      <c r="C68" s="83"/>
      <c r="D68" s="83">
        <f>+'Balance Tributario dic 2020'!H57</f>
        <v>3350134</v>
      </c>
      <c r="E68" s="83">
        <v>7855061</v>
      </c>
      <c r="F68" s="83">
        <f t="shared" si="5"/>
        <v>-4504927</v>
      </c>
      <c r="G68" s="135">
        <f t="shared" si="6"/>
        <v>-0.5735063037702699</v>
      </c>
      <c r="H68" s="76"/>
      <c r="I68" s="163"/>
      <c r="J68" s="163"/>
      <c r="K68" s="163"/>
      <c r="L68" s="163"/>
    </row>
    <row r="69" spans="2:17" x14ac:dyDescent="0.2">
      <c r="B69" s="81" t="s">
        <v>34</v>
      </c>
      <c r="C69" s="83"/>
      <c r="D69" s="83">
        <f>+'Balance Tributario dic 2020'!H58</f>
        <v>1536703</v>
      </c>
      <c r="E69" s="83">
        <v>1908802</v>
      </c>
      <c r="F69" s="83">
        <f t="shared" si="5"/>
        <v>-372099</v>
      </c>
      <c r="G69" s="135">
        <f t="shared" si="6"/>
        <v>-0.19493850069310492</v>
      </c>
      <c r="H69" s="76"/>
      <c r="I69" s="163"/>
      <c r="J69" s="163"/>
      <c r="K69" s="163"/>
      <c r="L69" s="163"/>
    </row>
    <row r="70" spans="2:17" x14ac:dyDescent="0.2">
      <c r="B70" s="81" t="s">
        <v>35</v>
      </c>
      <c r="C70" s="83"/>
      <c r="D70" s="83">
        <f>+'Balance Tributario dic 2020'!H59</f>
        <v>357000</v>
      </c>
      <c r="E70" s="83">
        <v>265500</v>
      </c>
      <c r="F70" s="83">
        <f t="shared" si="5"/>
        <v>91500</v>
      </c>
      <c r="G70" s="135">
        <f t="shared" si="6"/>
        <v>0.34463276836158196</v>
      </c>
      <c r="H70" s="76"/>
      <c r="I70" s="163"/>
      <c r="J70" s="163"/>
      <c r="K70" s="163"/>
      <c r="L70" s="163"/>
    </row>
    <row r="71" spans="2:17" x14ac:dyDescent="0.2">
      <c r="B71" s="81" t="s">
        <v>236</v>
      </c>
      <c r="C71" s="83"/>
      <c r="D71" s="83">
        <f>+'Balance Tributario dic 2020'!H90</f>
        <v>779432</v>
      </c>
      <c r="E71" s="83">
        <v>1582780</v>
      </c>
      <c r="F71" s="83">
        <f t="shared" si="5"/>
        <v>-803348</v>
      </c>
      <c r="G71" s="135">
        <f t="shared" si="6"/>
        <v>-0.5075550613477553</v>
      </c>
      <c r="H71" s="76"/>
      <c r="I71" s="163"/>
      <c r="J71" s="163"/>
      <c r="K71" s="163"/>
      <c r="L71" s="163"/>
    </row>
    <row r="72" spans="2:17" ht="12.75" customHeight="1" x14ac:dyDescent="0.2">
      <c r="B72" s="81" t="s">
        <v>36</v>
      </c>
      <c r="C72" s="83"/>
      <c r="D72" s="83">
        <f>+'Balance Tributario dic 2020'!H60</f>
        <v>410452</v>
      </c>
      <c r="E72" s="83">
        <v>1316685</v>
      </c>
      <c r="F72" s="83">
        <f t="shared" si="5"/>
        <v>-906233</v>
      </c>
      <c r="G72" s="135">
        <f t="shared" si="6"/>
        <v>-0.68826864436064816</v>
      </c>
      <c r="H72" s="76"/>
      <c r="I72" s="163"/>
      <c r="J72" s="163"/>
      <c r="K72" s="163"/>
      <c r="L72" s="163"/>
    </row>
    <row r="73" spans="2:17" ht="12.75" customHeight="1" x14ac:dyDescent="0.2">
      <c r="B73" s="81" t="s">
        <v>10</v>
      </c>
      <c r="C73" s="81"/>
      <c r="D73" s="83">
        <f>+'Balance Tributario dic 2020'!H61</f>
        <v>220020</v>
      </c>
      <c r="E73" s="83">
        <v>713390</v>
      </c>
      <c r="F73" s="83">
        <f t="shared" si="5"/>
        <v>-493370</v>
      </c>
      <c r="G73" s="135">
        <f t="shared" si="6"/>
        <v>-0.69158524790086773</v>
      </c>
      <c r="H73" s="76"/>
      <c r="I73" s="163"/>
      <c r="J73" s="163"/>
      <c r="K73" s="163"/>
      <c r="L73" s="163"/>
    </row>
    <row r="74" spans="2:17" ht="12.75" customHeight="1" x14ac:dyDescent="0.2">
      <c r="B74" s="115" t="s">
        <v>37</v>
      </c>
      <c r="C74" s="81"/>
      <c r="D74" s="83">
        <v>0</v>
      </c>
      <c r="E74" s="83">
        <v>149390</v>
      </c>
      <c r="F74" s="83">
        <f t="shared" si="5"/>
        <v>-149390</v>
      </c>
      <c r="G74" s="135">
        <f t="shared" si="6"/>
        <v>-1</v>
      </c>
      <c r="H74" s="76"/>
      <c r="I74" s="163"/>
      <c r="J74" s="163"/>
      <c r="K74" s="163"/>
      <c r="L74" s="163"/>
    </row>
    <row r="75" spans="2:17" x14ac:dyDescent="0.2">
      <c r="B75" s="115" t="s">
        <v>38</v>
      </c>
      <c r="C75" s="81"/>
      <c r="D75" s="83">
        <f>+'Balance Tributario dic 2020'!H62</f>
        <v>1051709</v>
      </c>
      <c r="E75" s="83">
        <v>3414970</v>
      </c>
      <c r="F75" s="83">
        <f t="shared" si="5"/>
        <v>-2363261</v>
      </c>
      <c r="G75" s="135">
        <f t="shared" si="6"/>
        <v>-0.69202979821199018</v>
      </c>
      <c r="H75" s="76"/>
      <c r="I75" s="163"/>
      <c r="J75" s="163"/>
      <c r="K75" s="163"/>
      <c r="L75" s="163"/>
    </row>
    <row r="76" spans="2:17" x14ac:dyDescent="0.2">
      <c r="B76" s="115" t="s">
        <v>293</v>
      </c>
      <c r="C76" s="81"/>
      <c r="D76" s="83">
        <v>0</v>
      </c>
      <c r="E76" s="83">
        <v>78350</v>
      </c>
      <c r="F76" s="83">
        <f t="shared" si="5"/>
        <v>-78350</v>
      </c>
      <c r="G76" s="135">
        <f t="shared" si="6"/>
        <v>-1</v>
      </c>
      <c r="H76" s="76"/>
      <c r="I76" s="163"/>
      <c r="J76" s="163"/>
      <c r="K76" s="163"/>
      <c r="L76" s="163"/>
      <c r="M76" s="163"/>
      <c r="N76" s="163"/>
      <c r="O76" s="163"/>
      <c r="P76" s="163"/>
      <c r="Q76" s="163"/>
    </row>
    <row r="77" spans="2:17" x14ac:dyDescent="0.2">
      <c r="B77" s="115" t="s">
        <v>11</v>
      </c>
      <c r="C77" s="81"/>
      <c r="D77" s="83">
        <f>+'Balance Tributario dic 2020'!H63</f>
        <v>112521</v>
      </c>
      <c r="E77" s="83">
        <v>335792</v>
      </c>
      <c r="F77" s="83">
        <f t="shared" si="5"/>
        <v>-223271</v>
      </c>
      <c r="G77" s="135">
        <f t="shared" si="6"/>
        <v>-0.66490863391623378</v>
      </c>
      <c r="H77" s="76"/>
      <c r="I77" s="163"/>
      <c r="J77" s="163"/>
      <c r="K77" s="163"/>
      <c r="L77" s="163"/>
      <c r="M77" s="163"/>
      <c r="N77" s="163"/>
      <c r="O77" s="163"/>
      <c r="P77" s="163"/>
      <c r="Q77" s="163"/>
    </row>
    <row r="78" spans="2:17" x14ac:dyDescent="0.2">
      <c r="B78" s="115" t="s">
        <v>237</v>
      </c>
      <c r="C78" s="81"/>
      <c r="D78" s="83">
        <f>+'Balance Tributario dic 2020'!H65</f>
        <v>15878513</v>
      </c>
      <c r="E78" s="83">
        <v>13675644</v>
      </c>
      <c r="F78" s="83">
        <f t="shared" si="5"/>
        <v>2202869</v>
      </c>
      <c r="G78" s="135">
        <f t="shared" si="6"/>
        <v>0.16107972684869543</v>
      </c>
      <c r="H78" s="76"/>
      <c r="I78" s="163"/>
      <c r="J78" s="163"/>
      <c r="K78" s="163"/>
      <c r="L78" s="163"/>
      <c r="M78" s="163"/>
      <c r="N78" s="163"/>
      <c r="O78" s="163"/>
      <c r="P78" s="163"/>
      <c r="Q78" s="163"/>
    </row>
    <row r="79" spans="2:17" x14ac:dyDescent="0.2">
      <c r="B79" s="115" t="s">
        <v>257</v>
      </c>
      <c r="C79" s="81"/>
      <c r="D79" s="83">
        <f>'Balance Tributario dic 2020'!H83</f>
        <v>1399736</v>
      </c>
      <c r="E79" s="83">
        <v>1927325</v>
      </c>
      <c r="F79" s="83">
        <f t="shared" si="5"/>
        <v>-527589</v>
      </c>
      <c r="G79" s="135">
        <f t="shared" si="6"/>
        <v>-0.2737415848390905</v>
      </c>
      <c r="H79" s="76"/>
      <c r="I79" s="163"/>
      <c r="J79" s="163"/>
      <c r="K79" s="163"/>
      <c r="L79" s="163"/>
      <c r="M79" s="163"/>
      <c r="N79" s="163"/>
      <c r="O79" s="163"/>
      <c r="P79" s="163"/>
      <c r="Q79" s="163"/>
    </row>
    <row r="80" spans="2:17" x14ac:dyDescent="0.2">
      <c r="B80" s="115" t="s">
        <v>13</v>
      </c>
      <c r="C80" s="81"/>
      <c r="D80" s="83">
        <f>+'Balance Tributario dic 2020'!H77</f>
        <v>522965</v>
      </c>
      <c r="E80" s="83">
        <v>1164179</v>
      </c>
      <c r="F80" s="83">
        <f t="shared" si="5"/>
        <v>-641214</v>
      </c>
      <c r="G80" s="135">
        <f t="shared" si="6"/>
        <v>-0.55078643404493643</v>
      </c>
      <c r="H80" s="76"/>
      <c r="I80" s="163"/>
      <c r="J80" s="163"/>
      <c r="K80" s="163"/>
      <c r="L80" s="163"/>
      <c r="M80" s="163"/>
      <c r="N80" s="163"/>
      <c r="O80" s="163"/>
      <c r="P80" s="163"/>
      <c r="Q80" s="163"/>
    </row>
    <row r="81" spans="2:13" ht="15.75" customHeight="1" thickBot="1" x14ac:dyDescent="0.25">
      <c r="B81" s="115"/>
      <c r="C81" s="81" t="s">
        <v>64</v>
      </c>
      <c r="D81" s="151">
        <f>SUM(D66:D80)</f>
        <v>27917445</v>
      </c>
      <c r="E81" s="151">
        <f>SUM(E66:E80)</f>
        <v>37783099</v>
      </c>
      <c r="F81" s="151">
        <f>SUM(F66:F80)</f>
        <v>-9865654</v>
      </c>
      <c r="G81" s="147">
        <f t="shared" si="6"/>
        <v>-0.26111288542001276</v>
      </c>
      <c r="H81" s="76"/>
      <c r="I81" s="82"/>
    </row>
    <row r="82" spans="2:13" ht="13.5" thickTop="1" x14ac:dyDescent="0.2">
      <c r="B82" s="115"/>
      <c r="C82" s="81"/>
      <c r="D82" s="83"/>
      <c r="E82" s="83"/>
      <c r="F82" s="83"/>
      <c r="G82" s="135"/>
      <c r="H82" s="76"/>
      <c r="I82" s="82"/>
    </row>
    <row r="83" spans="2:13" x14ac:dyDescent="0.2">
      <c r="B83" s="116" t="s">
        <v>39</v>
      </c>
      <c r="C83" s="81"/>
      <c r="D83" s="83"/>
      <c r="E83" s="139"/>
      <c r="F83" s="139"/>
      <c r="G83" s="135"/>
      <c r="H83" s="76"/>
      <c r="I83" s="82"/>
    </row>
    <row r="84" spans="2:13" x14ac:dyDescent="0.2">
      <c r="B84" s="115"/>
      <c r="C84" s="81"/>
      <c r="D84" s="83"/>
      <c r="E84" s="83"/>
      <c r="F84" s="83">
        <f t="shared" ref="F84:F89" si="7">+D84-E84</f>
        <v>0</v>
      </c>
      <c r="G84" s="135"/>
      <c r="H84" s="76"/>
      <c r="I84" s="82"/>
      <c r="J84" s="163"/>
    </row>
    <row r="85" spans="2:13" x14ac:dyDescent="0.2">
      <c r="B85" s="115" t="s">
        <v>219</v>
      </c>
      <c r="C85" s="81"/>
      <c r="D85" s="83">
        <f>+'Balance Tributario dic 2020'!H71</f>
        <v>5740949</v>
      </c>
      <c r="E85" s="83">
        <v>13241782</v>
      </c>
      <c r="F85" s="83">
        <f t="shared" si="7"/>
        <v>-7500833</v>
      </c>
      <c r="G85" s="135">
        <f t="shared" ref="G85:G90" si="8">(+D85/E85)-1</f>
        <v>-0.56645193222483203</v>
      </c>
      <c r="H85" s="76"/>
      <c r="I85" s="82"/>
    </row>
    <row r="86" spans="2:13" ht="12.75" customHeight="1" x14ac:dyDescent="0.2">
      <c r="B86" s="115" t="s">
        <v>40</v>
      </c>
      <c r="C86" s="81"/>
      <c r="D86" s="83">
        <f>+'Balance Tributario dic 2020'!H66+'Balance Tributario dic 2020'!H68</f>
        <v>1020477</v>
      </c>
      <c r="E86" s="83">
        <v>1279385</v>
      </c>
      <c r="F86" s="83">
        <f t="shared" si="7"/>
        <v>-258908</v>
      </c>
      <c r="G86" s="135">
        <f t="shared" si="8"/>
        <v>-0.20236910703189426</v>
      </c>
      <c r="H86" s="76"/>
      <c r="I86" s="82"/>
      <c r="J86" s="163"/>
      <c r="K86" s="163"/>
    </row>
    <row r="87" spans="2:13" ht="12.75" customHeight="1" x14ac:dyDescent="0.2">
      <c r="B87" s="115" t="s">
        <v>240</v>
      </c>
      <c r="C87" s="81"/>
      <c r="D87" s="83">
        <f>+'Balance Tributario dic 2020'!H67</f>
        <v>6167089</v>
      </c>
      <c r="E87" s="83">
        <v>6622800</v>
      </c>
      <c r="F87" s="83"/>
      <c r="G87" s="135">
        <f t="shared" si="8"/>
        <v>-6.8809415956997078E-2</v>
      </c>
      <c r="H87" s="76"/>
      <c r="I87" s="82"/>
    </row>
    <row r="88" spans="2:13" ht="12.75" customHeight="1" x14ac:dyDescent="0.2">
      <c r="B88" s="115" t="s">
        <v>230</v>
      </c>
      <c r="C88" s="81"/>
      <c r="D88" s="83">
        <f>+'Balance Tributario dic 2020'!H69</f>
        <v>856996</v>
      </c>
      <c r="E88" s="83">
        <v>10996258</v>
      </c>
      <c r="F88" s="83">
        <f t="shared" si="7"/>
        <v>-10139262</v>
      </c>
      <c r="G88" s="135">
        <f t="shared" si="8"/>
        <v>-0.92206476057582498</v>
      </c>
      <c r="H88" s="76"/>
      <c r="I88" s="163"/>
      <c r="J88" s="163"/>
      <c r="K88" s="163"/>
      <c r="L88" s="163"/>
      <c r="M88" s="163"/>
    </row>
    <row r="89" spans="2:13" ht="12.75" customHeight="1" x14ac:dyDescent="0.2">
      <c r="B89" s="115" t="s">
        <v>229</v>
      </c>
      <c r="C89" s="81"/>
      <c r="D89" s="83">
        <f>+'Balance Tributario dic 2020'!H70</f>
        <v>4273360</v>
      </c>
      <c r="E89" s="83">
        <v>7757178</v>
      </c>
      <c r="F89" s="83">
        <f t="shared" si="7"/>
        <v>-3483818</v>
      </c>
      <c r="G89" s="135">
        <f t="shared" si="8"/>
        <v>-0.44910894142173863</v>
      </c>
      <c r="H89" s="76"/>
      <c r="I89" s="82"/>
    </row>
    <row r="90" spans="2:13" ht="13.5" thickBot="1" x14ac:dyDescent="0.25">
      <c r="B90" s="115"/>
      <c r="C90" s="81" t="s">
        <v>64</v>
      </c>
      <c r="D90" s="151">
        <f>SUM(D84:D89)</f>
        <v>18058871</v>
      </c>
      <c r="E90" s="151">
        <f>SUM(E84:E89)</f>
        <v>39897403</v>
      </c>
      <c r="F90" s="151">
        <f>SUM(F84:F89)</f>
        <v>-21382821</v>
      </c>
      <c r="G90" s="147">
        <f t="shared" si="8"/>
        <v>-0.54736725595899061</v>
      </c>
      <c r="H90" s="76"/>
      <c r="I90" s="82"/>
    </row>
    <row r="91" spans="2:13" ht="13.5" thickTop="1" x14ac:dyDescent="0.2">
      <c r="B91" s="115"/>
      <c r="C91" s="81"/>
      <c r="D91" s="83"/>
      <c r="E91" s="83"/>
      <c r="F91" s="81"/>
      <c r="G91" s="135"/>
      <c r="H91" s="76"/>
      <c r="I91" s="82"/>
    </row>
    <row r="92" spans="2:13" ht="15.75" customHeight="1" x14ac:dyDescent="0.2">
      <c r="B92" s="116" t="s">
        <v>41</v>
      </c>
      <c r="C92" s="81"/>
      <c r="D92" s="83"/>
      <c r="E92" s="83"/>
      <c r="F92" s="83"/>
      <c r="G92" s="135"/>
      <c r="H92" s="76"/>
      <c r="I92" s="82"/>
    </row>
    <row r="93" spans="2:13" x14ac:dyDescent="0.2">
      <c r="B93" s="115" t="s">
        <v>75</v>
      </c>
      <c r="C93" s="81"/>
      <c r="D93" s="83">
        <f>+'Balance Tributario dic 2020'!H87+'Balance Tributario dic 2020'!H89</f>
        <v>3502219</v>
      </c>
      <c r="E93" s="83">
        <v>3503641</v>
      </c>
      <c r="F93" s="83">
        <f>+D93-E93</f>
        <v>-1422</v>
      </c>
      <c r="G93" s="135">
        <f>(+D93/E93)-1</f>
        <v>-4.0586350028437579E-4</v>
      </c>
      <c r="H93" s="76"/>
      <c r="I93" s="163"/>
      <c r="J93" s="163"/>
      <c r="K93" s="163"/>
      <c r="L93" s="163"/>
    </row>
    <row r="94" spans="2:13" ht="13.5" thickBot="1" x14ac:dyDescent="0.25">
      <c r="B94" s="115"/>
      <c r="C94" s="81" t="s">
        <v>64</v>
      </c>
      <c r="D94" s="151">
        <f>SUM(D93:D93)</f>
        <v>3502219</v>
      </c>
      <c r="E94" s="151">
        <f>SUM(E93:E93)</f>
        <v>3503641</v>
      </c>
      <c r="F94" s="151">
        <f>SUM(F93:F93)</f>
        <v>-1422</v>
      </c>
      <c r="G94" s="147">
        <f>(+D94/E94)-1</f>
        <v>-4.0586350028437579E-4</v>
      </c>
      <c r="H94" s="76"/>
      <c r="I94" s="82"/>
    </row>
    <row r="95" spans="2:13" ht="13.5" thickTop="1" x14ac:dyDescent="0.2">
      <c r="B95" s="115"/>
      <c r="C95" s="81"/>
      <c r="D95" s="83"/>
      <c r="E95" s="83"/>
      <c r="F95" s="81"/>
      <c r="G95" s="135"/>
      <c r="H95" s="76"/>
      <c r="I95" s="82"/>
    </row>
    <row r="96" spans="2:13" ht="17.25" customHeight="1" x14ac:dyDescent="0.2">
      <c r="B96" s="116" t="s">
        <v>197</v>
      </c>
      <c r="C96" s="81"/>
      <c r="D96" s="83"/>
      <c r="E96" s="83"/>
      <c r="F96" s="83"/>
      <c r="G96" s="135"/>
      <c r="H96" s="76"/>
      <c r="I96" s="82"/>
    </row>
    <row r="97" spans="1:17" x14ac:dyDescent="0.2">
      <c r="B97" s="115" t="s">
        <v>42</v>
      </c>
      <c r="C97" s="81"/>
      <c r="D97" s="83">
        <f>+'Balance Tributario dic 2020'!H79+'Balance Tributario dic 2020'!H72</f>
        <v>8443367</v>
      </c>
      <c r="E97" s="83">
        <v>26412080</v>
      </c>
      <c r="F97" s="83">
        <f t="shared" ref="F97:F104" si="9">+D97-E97</f>
        <v>-17968713</v>
      </c>
      <c r="G97" s="135">
        <f>(+D97/E97)-1</f>
        <v>-0.68032176943277478</v>
      </c>
      <c r="H97" s="76" t="s">
        <v>213</v>
      </c>
      <c r="I97" s="82">
        <v>33</v>
      </c>
      <c r="J97" s="126"/>
      <c r="K97" s="126"/>
    </row>
    <row r="98" spans="1:17" x14ac:dyDescent="0.2">
      <c r="B98" s="115" t="s">
        <v>159</v>
      </c>
      <c r="C98" s="81"/>
      <c r="D98" s="83">
        <v>0</v>
      </c>
      <c r="E98" s="83">
        <v>16250071</v>
      </c>
      <c r="F98" s="83">
        <f t="shared" si="9"/>
        <v>-16250071</v>
      </c>
      <c r="G98" s="135">
        <f>(+D98/E98)-1</f>
        <v>-1</v>
      </c>
      <c r="H98" s="76"/>
      <c r="I98" s="82"/>
    </row>
    <row r="99" spans="1:17" x14ac:dyDescent="0.2">
      <c r="B99" s="115" t="s">
        <v>175</v>
      </c>
      <c r="C99" s="81"/>
      <c r="D99" s="83">
        <f>'Balance Tributario dic 2020'!B74</f>
        <v>415410</v>
      </c>
      <c r="E99" s="83">
        <v>1958850</v>
      </c>
      <c r="F99" s="83">
        <f t="shared" si="9"/>
        <v>-1543440</v>
      </c>
      <c r="G99" s="135">
        <f>(+D99/E99)-1</f>
        <v>-0.7879316946167394</v>
      </c>
      <c r="H99" s="76"/>
      <c r="I99" s="82"/>
    </row>
    <row r="100" spans="1:17" ht="12.75" customHeight="1" x14ac:dyDescent="0.2">
      <c r="B100" s="115" t="s">
        <v>192</v>
      </c>
      <c r="C100" s="81"/>
      <c r="D100" s="83">
        <f>+'Balance Tributario dic 2020'!H80</f>
        <v>1030000</v>
      </c>
      <c r="E100" s="83">
        <v>5860000</v>
      </c>
      <c r="F100" s="83">
        <f>+D100-E100</f>
        <v>-4830000</v>
      </c>
      <c r="G100" s="135">
        <f>(+D100/E100)-1</f>
        <v>-0.82423208191126274</v>
      </c>
      <c r="H100" s="76"/>
      <c r="I100" s="76"/>
      <c r="J100" s="163"/>
      <c r="K100" s="163"/>
      <c r="L100" s="163"/>
      <c r="M100" s="163"/>
      <c r="N100" s="163"/>
      <c r="O100" s="163"/>
      <c r="P100" s="163"/>
      <c r="Q100" s="163"/>
    </row>
    <row r="101" spans="1:17" ht="12.75" customHeight="1" x14ac:dyDescent="0.2">
      <c r="B101" s="115" t="s">
        <v>283</v>
      </c>
      <c r="C101" s="81"/>
      <c r="D101" s="83">
        <v>0</v>
      </c>
      <c r="E101" s="83">
        <v>18710000</v>
      </c>
      <c r="F101" s="83"/>
      <c r="G101" s="135">
        <f t="shared" ref="G101" si="10">(+D101/E101)-1</f>
        <v>-1</v>
      </c>
      <c r="H101" s="76"/>
    </row>
    <row r="102" spans="1:17" ht="12.75" customHeight="1" x14ac:dyDescent="0.2">
      <c r="B102" s="81" t="s">
        <v>311</v>
      </c>
      <c r="C102" s="81"/>
      <c r="D102" s="83">
        <f>+'Balance Tributario dic 2020'!H75</f>
        <v>15976800</v>
      </c>
      <c r="E102" s="83">
        <v>0</v>
      </c>
      <c r="F102" s="83"/>
      <c r="G102" s="135">
        <v>1</v>
      </c>
      <c r="H102" s="76"/>
    </row>
    <row r="103" spans="1:17" x14ac:dyDescent="0.2">
      <c r="B103" s="142" t="s">
        <v>312</v>
      </c>
      <c r="C103" s="81"/>
      <c r="D103" s="83">
        <f>+'Balance Tributario dic 2020'!H76</f>
        <v>17300200</v>
      </c>
      <c r="E103" s="83">
        <v>0</v>
      </c>
      <c r="F103" s="83"/>
      <c r="G103" s="135">
        <v>1</v>
      </c>
      <c r="H103" s="76">
        <v>11</v>
      </c>
      <c r="I103" s="163">
        <v>32</v>
      </c>
      <c r="J103" s="163"/>
      <c r="K103" s="148"/>
    </row>
    <row r="104" spans="1:17" x14ac:dyDescent="0.2">
      <c r="B104" s="115"/>
      <c r="C104" s="81"/>
      <c r="D104" s="83"/>
      <c r="E104" s="83"/>
      <c r="F104" s="83">
        <f t="shared" si="9"/>
        <v>0</v>
      </c>
      <c r="G104" s="135"/>
      <c r="H104" s="76"/>
    </row>
    <row r="105" spans="1:17" ht="14.25" customHeight="1" thickBot="1" x14ac:dyDescent="0.25">
      <c r="B105" s="115"/>
      <c r="C105" s="81" t="s">
        <v>64</v>
      </c>
      <c r="D105" s="151">
        <f>SUM(D97:D104)</f>
        <v>43165777</v>
      </c>
      <c r="E105" s="151">
        <f>SUM(E97:E104)</f>
        <v>69191001</v>
      </c>
      <c r="F105" s="151">
        <f>SUM(F97:F104)</f>
        <v>-40592224</v>
      </c>
      <c r="G105" s="147">
        <f>(+D105/E105)-1</f>
        <v>-0.37613596600517463</v>
      </c>
      <c r="H105" s="76"/>
    </row>
    <row r="106" spans="1:17" ht="14.25" customHeight="1" thickTop="1" x14ac:dyDescent="0.2">
      <c r="B106" s="115"/>
      <c r="C106" s="81"/>
      <c r="D106" s="83"/>
      <c r="E106" s="83"/>
      <c r="F106" s="83"/>
      <c r="G106" s="135"/>
      <c r="H106" s="76"/>
    </row>
    <row r="107" spans="1:17" s="94" customFormat="1" ht="16.5" customHeight="1" x14ac:dyDescent="0.25">
      <c r="B107" s="155"/>
      <c r="C107" s="156"/>
      <c r="D107" s="54"/>
      <c r="E107" s="54"/>
      <c r="F107" s="54"/>
      <c r="G107" s="157"/>
      <c r="H107" s="53"/>
      <c r="I107" s="179"/>
    </row>
    <row r="108" spans="1:17" x14ac:dyDescent="0.2">
      <c r="A108" s="6"/>
      <c r="B108" s="180"/>
      <c r="C108" s="181"/>
      <c r="D108" s="182"/>
      <c r="E108" s="183"/>
      <c r="F108" s="180"/>
      <c r="G108" s="184"/>
      <c r="H108" s="185"/>
      <c r="I108" s="175" t="s">
        <v>238</v>
      </c>
    </row>
    <row r="109" spans="1:17" ht="14.25" customHeight="1" x14ac:dyDescent="0.2">
      <c r="B109" s="115"/>
      <c r="C109" s="81"/>
      <c r="D109" s="83"/>
      <c r="E109" s="83"/>
      <c r="F109" s="83"/>
      <c r="G109" s="135"/>
      <c r="H109" s="76"/>
    </row>
    <row r="110" spans="1:17" x14ac:dyDescent="0.2">
      <c r="A110" s="6"/>
      <c r="B110" s="101"/>
      <c r="C110" s="130"/>
      <c r="D110" s="130"/>
      <c r="E110" s="130"/>
      <c r="F110" s="130"/>
      <c r="G110" s="135"/>
      <c r="H110" s="75"/>
    </row>
    <row r="111" spans="1:17" s="94" customFormat="1" ht="16.5" customHeight="1" thickBot="1" x14ac:dyDescent="0.3">
      <c r="B111" s="117" t="s">
        <v>45</v>
      </c>
      <c r="C111" s="98"/>
      <c r="D111" s="99">
        <f>+D51+D64+D81+D90+D94+D105</f>
        <v>169858627</v>
      </c>
      <c r="E111" s="99">
        <f>+E51+E64+E81+E90+E94+E105</f>
        <v>249863226</v>
      </c>
      <c r="F111" s="99" t="e">
        <f>+F51+F64+F81+F90+#REF!+F94+F105</f>
        <v>#REF!</v>
      </c>
      <c r="G111" s="122">
        <f>(+D111/E111)-1</f>
        <v>-0.32019357262280768</v>
      </c>
      <c r="H111" s="100"/>
      <c r="I111" s="93"/>
    </row>
    <row r="112" spans="1:17" s="94" customFormat="1" ht="16.5" customHeight="1" thickTop="1" x14ac:dyDescent="0.25">
      <c r="B112" s="155"/>
      <c r="C112" s="156"/>
      <c r="D112" s="54"/>
      <c r="E112" s="54"/>
      <c r="F112" s="54"/>
      <c r="G112" s="157"/>
      <c r="H112" s="100"/>
      <c r="I112" s="93"/>
    </row>
    <row r="113" spans="1:12" s="94" customFormat="1" ht="16.5" customHeight="1" thickBot="1" x14ac:dyDescent="0.3">
      <c r="B113" s="158" t="s">
        <v>355</v>
      </c>
      <c r="C113" s="159"/>
      <c r="D113" s="160">
        <f>SUM(D40-D111)</f>
        <v>59823160</v>
      </c>
      <c r="E113" s="160">
        <f>SUM(E40-E111)</f>
        <v>66260884</v>
      </c>
      <c r="F113" s="160" t="e">
        <f>SUM(#REF!-F104)</f>
        <v>#REF!</v>
      </c>
      <c r="G113" s="122">
        <f>(+D113/E113)-1</f>
        <v>-9.7157230803017969E-2</v>
      </c>
      <c r="H113" s="100"/>
      <c r="I113" s="93"/>
    </row>
    <row r="114" spans="1:12" ht="13.5" thickTop="1" x14ac:dyDescent="0.2"/>
    <row r="116" spans="1:12" x14ac:dyDescent="0.2">
      <c r="B116" s="101"/>
      <c r="C116" s="130"/>
      <c r="D116" s="130"/>
      <c r="E116" s="130"/>
      <c r="F116" s="130"/>
      <c r="G116" s="135"/>
      <c r="H116" s="76"/>
    </row>
    <row r="117" spans="1:12" ht="16.5" customHeight="1" thickBot="1" x14ac:dyDescent="0.25">
      <c r="B117" s="111" t="s">
        <v>190</v>
      </c>
      <c r="C117" s="130"/>
      <c r="D117" s="130"/>
      <c r="E117" s="130"/>
      <c r="F117" s="130"/>
      <c r="G117" s="135"/>
      <c r="H117" s="76"/>
    </row>
    <row r="118" spans="1:12" ht="15.75" customHeight="1" x14ac:dyDescent="0.2">
      <c r="B118" s="101" t="s">
        <v>199</v>
      </c>
      <c r="C118" s="130"/>
      <c r="D118" s="130">
        <f>+'Balance Tributario dic 2020'!H86</f>
        <v>5406332</v>
      </c>
      <c r="E118" s="130">
        <v>1742964</v>
      </c>
      <c r="F118" s="83">
        <f>+D118-E118</f>
        <v>3663368</v>
      </c>
      <c r="G118" s="135">
        <f>(+D118/E118)-1</f>
        <v>2.101803594337003</v>
      </c>
      <c r="H118" s="76">
        <v>8</v>
      </c>
      <c r="I118" s="76">
        <v>31</v>
      </c>
      <c r="J118" s="163"/>
      <c r="K118" s="163"/>
      <c r="L118" s="163"/>
    </row>
    <row r="119" spans="1:12" ht="15" customHeight="1" thickBot="1" x14ac:dyDescent="0.25">
      <c r="B119" s="101" t="s">
        <v>191</v>
      </c>
      <c r="C119" s="130"/>
      <c r="D119" s="50">
        <f>SUM(D118:D118)</f>
        <v>5406332</v>
      </c>
      <c r="E119" s="50">
        <f>SUM(E118:E118)</f>
        <v>1742964</v>
      </c>
      <c r="F119" s="50">
        <f>SUM(F118:F118)</f>
        <v>3663368</v>
      </c>
      <c r="G119" s="147">
        <f>(+D119/E119)-1</f>
        <v>2.101803594337003</v>
      </c>
      <c r="H119" s="76"/>
    </row>
    <row r="120" spans="1:12" ht="15" customHeight="1" thickTop="1" x14ac:dyDescent="0.2">
      <c r="B120" s="101"/>
      <c r="C120" s="130"/>
      <c r="D120" s="52"/>
      <c r="E120" s="52"/>
      <c r="F120" s="130"/>
      <c r="G120" s="135"/>
      <c r="H120" s="76"/>
    </row>
    <row r="121" spans="1:12" ht="15" customHeight="1" thickBot="1" x14ac:dyDescent="0.25">
      <c r="B121" s="111" t="s">
        <v>224</v>
      </c>
      <c r="C121" s="130"/>
      <c r="D121" s="52"/>
      <c r="E121" s="52"/>
      <c r="F121" s="130"/>
      <c r="G121" s="135"/>
      <c r="H121" s="76"/>
    </row>
    <row r="122" spans="1:12" ht="15" customHeight="1" thickBot="1" x14ac:dyDescent="0.25">
      <c r="B122" s="101" t="s">
        <v>225</v>
      </c>
      <c r="C122" s="130"/>
      <c r="D122" s="130">
        <f>+'Balance Tributario dic 2020'!H91</f>
        <v>2366779</v>
      </c>
      <c r="E122" s="130">
        <v>11162054</v>
      </c>
      <c r="F122" s="83">
        <f>+D122-E122</f>
        <v>-8795275</v>
      </c>
      <c r="G122" s="147">
        <f>(+D122/E122)-1</f>
        <v>-0.78796205429574162</v>
      </c>
      <c r="H122" s="76"/>
    </row>
    <row r="123" spans="1:12" ht="15" customHeight="1" thickTop="1" thickBot="1" x14ac:dyDescent="0.25">
      <c r="B123" s="101" t="s">
        <v>226</v>
      </c>
      <c r="C123" s="130"/>
      <c r="D123" s="50">
        <f>SUM(D122:D122)</f>
        <v>2366779</v>
      </c>
      <c r="E123" s="50">
        <f>SUM(E122:E122)</f>
        <v>11162054</v>
      </c>
      <c r="F123" s="50">
        <f>SUM(F122:F122)</f>
        <v>-8795275</v>
      </c>
      <c r="G123" s="147">
        <f>(+D123/E123)-1</f>
        <v>-0.78796205429574162</v>
      </c>
      <c r="H123" s="76"/>
    </row>
    <row r="124" spans="1:12" ht="15" customHeight="1" thickTop="1" x14ac:dyDescent="0.2">
      <c r="B124" s="101"/>
      <c r="C124" s="130"/>
      <c r="D124" s="52"/>
      <c r="E124" s="52"/>
      <c r="F124" s="130"/>
      <c r="G124" s="135"/>
      <c r="H124" s="76"/>
    </row>
    <row r="125" spans="1:12" ht="15" customHeight="1" x14ac:dyDescent="0.2">
      <c r="B125" s="101"/>
      <c r="C125" s="130"/>
      <c r="D125" s="52"/>
      <c r="E125" s="52"/>
      <c r="F125" s="130"/>
      <c r="G125" s="135"/>
      <c r="H125" s="76"/>
    </row>
    <row r="126" spans="1:12" x14ac:dyDescent="0.2">
      <c r="A126" s="6"/>
      <c r="B126" s="43"/>
      <c r="C126" s="130"/>
      <c r="D126" s="130"/>
      <c r="E126" s="130"/>
      <c r="F126" s="130"/>
      <c r="G126" s="135"/>
      <c r="H126" s="76"/>
    </row>
    <row r="127" spans="1:12" s="96" customFormat="1" ht="18" customHeight="1" thickBot="1" x14ac:dyDescent="0.3">
      <c r="B127" s="110" t="s">
        <v>163</v>
      </c>
      <c r="C127" s="97"/>
      <c r="D127" s="55">
        <f>+D111+D119+D123</f>
        <v>177631738</v>
      </c>
      <c r="E127" s="55">
        <f>+E111+E119+E123</f>
        <v>262768244</v>
      </c>
      <c r="F127" s="55" t="e">
        <f>+F111+F119+F123</f>
        <v>#REF!</v>
      </c>
      <c r="G127" s="122">
        <f>(+D127/E127)-1</f>
        <v>-0.32399845850474995</v>
      </c>
      <c r="H127" s="95"/>
      <c r="I127" s="93"/>
    </row>
    <row r="128" spans="1:12" ht="13.5" thickTop="1" x14ac:dyDescent="0.2">
      <c r="A128" s="6"/>
      <c r="B128" s="43"/>
      <c r="C128" s="130"/>
      <c r="D128" s="130"/>
      <c r="E128" s="130"/>
      <c r="F128" s="130"/>
      <c r="G128" s="135"/>
      <c r="H128" s="76"/>
    </row>
    <row r="129" spans="1:11" s="5" customFormat="1" ht="18.75" customHeight="1" thickBot="1" x14ac:dyDescent="0.3">
      <c r="A129" s="4"/>
      <c r="B129" s="110" t="s">
        <v>71</v>
      </c>
      <c r="C129" s="97"/>
      <c r="D129" s="55">
        <f>+D40-D127</f>
        <v>52050049</v>
      </c>
      <c r="E129" s="55">
        <f>+E40-E127</f>
        <v>53355866</v>
      </c>
      <c r="F129" s="55" t="e">
        <f>+F40-F127</f>
        <v>#REF!</v>
      </c>
      <c r="G129" s="122">
        <f>(+D129/E129)-1</f>
        <v>-2.4473728905459069E-2</v>
      </c>
      <c r="H129" s="76">
        <v>11</v>
      </c>
      <c r="I129" s="73">
        <v>31</v>
      </c>
    </row>
    <row r="130" spans="1:11" ht="13.5" thickTop="1" x14ac:dyDescent="0.2">
      <c r="A130" s="6"/>
      <c r="B130" s="101"/>
      <c r="C130" s="130"/>
      <c r="D130" s="108">
        <v>0</v>
      </c>
      <c r="E130" s="130"/>
      <c r="F130" s="130"/>
      <c r="H130" s="75"/>
    </row>
    <row r="131" spans="1:11" x14ac:dyDescent="0.2">
      <c r="B131" s="101"/>
      <c r="C131" s="130"/>
      <c r="D131" s="130">
        <f>+D129-'Balance Tributario dic 2020'!H117</f>
        <v>0</v>
      </c>
      <c r="E131" s="130"/>
      <c r="F131" s="130"/>
      <c r="H131" s="104"/>
    </row>
    <row r="132" spans="1:11" x14ac:dyDescent="0.2">
      <c r="B132" s="101"/>
      <c r="C132" s="130"/>
      <c r="E132" s="130"/>
      <c r="F132" s="130"/>
      <c r="H132" s="76"/>
      <c r="K132" s="162"/>
    </row>
    <row r="133" spans="1:11" x14ac:dyDescent="0.2">
      <c r="B133" s="101"/>
      <c r="C133" s="130"/>
      <c r="D133" s="130"/>
      <c r="E133" s="130"/>
      <c r="F133" s="130"/>
      <c r="H133" s="76"/>
      <c r="K133" s="162"/>
    </row>
    <row r="134" spans="1:11" x14ac:dyDescent="0.2">
      <c r="B134" s="101"/>
      <c r="C134" s="130"/>
      <c r="D134" s="130"/>
      <c r="E134" s="130"/>
      <c r="F134" s="130"/>
      <c r="H134" s="76"/>
      <c r="K134" s="162"/>
    </row>
    <row r="135" spans="1:11" ht="11.25" customHeight="1" x14ac:dyDescent="0.2">
      <c r="B135" s="101"/>
      <c r="C135" s="130"/>
      <c r="E135" s="130"/>
      <c r="F135" s="130"/>
      <c r="H135" s="76"/>
      <c r="K135" s="162"/>
    </row>
    <row r="136" spans="1:11" x14ac:dyDescent="0.2">
      <c r="A136" s="6"/>
      <c r="B136" s="101"/>
      <c r="C136" s="130"/>
      <c r="D136" s="130"/>
      <c r="E136" s="130"/>
      <c r="F136" s="130"/>
      <c r="H136" s="76"/>
      <c r="K136" s="162"/>
    </row>
    <row r="137" spans="1:11" ht="10.5" customHeight="1" x14ac:dyDescent="0.2">
      <c r="A137" s="6"/>
      <c r="B137" s="101"/>
      <c r="C137" s="130"/>
      <c r="D137" s="130"/>
      <c r="E137" s="130"/>
      <c r="F137" s="130"/>
      <c r="H137" s="76"/>
      <c r="I137" s="82"/>
    </row>
    <row r="138" spans="1:11" ht="10.5" customHeight="1" x14ac:dyDescent="0.2">
      <c r="A138" s="6"/>
      <c r="B138" s="101"/>
      <c r="C138" s="130"/>
      <c r="D138" s="130"/>
      <c r="E138" s="130"/>
      <c r="F138" s="130"/>
      <c r="H138" s="76"/>
      <c r="I138" s="82"/>
    </row>
    <row r="139" spans="1:11" x14ac:dyDescent="0.2">
      <c r="A139" s="7"/>
      <c r="B139" s="101"/>
      <c r="C139" s="130"/>
      <c r="D139" s="130"/>
      <c r="E139" s="130"/>
      <c r="F139" s="130"/>
      <c r="H139" s="76"/>
      <c r="I139" s="82"/>
    </row>
    <row r="140" spans="1:11" x14ac:dyDescent="0.2">
      <c r="B140" s="101"/>
      <c r="C140" s="130"/>
      <c r="D140" s="130"/>
      <c r="E140" s="130"/>
      <c r="F140" s="130"/>
      <c r="H140" s="76"/>
      <c r="I140" s="82"/>
    </row>
    <row r="141" spans="1:11" x14ac:dyDescent="0.2">
      <c r="B141" s="43"/>
      <c r="C141" s="130"/>
      <c r="D141" s="130"/>
      <c r="E141" s="25"/>
      <c r="F141" s="25"/>
      <c r="H141" s="76"/>
      <c r="I141" s="82"/>
    </row>
    <row r="142" spans="1:11" x14ac:dyDescent="0.2">
      <c r="B142" s="101"/>
      <c r="C142" s="130"/>
      <c r="D142" s="130"/>
      <c r="E142" s="130"/>
      <c r="F142" s="130"/>
      <c r="H142" s="76"/>
      <c r="I142" s="82"/>
    </row>
    <row r="143" spans="1:11" x14ac:dyDescent="0.2">
      <c r="B143" s="101"/>
      <c r="C143" s="130"/>
      <c r="D143" s="130"/>
      <c r="E143" s="130"/>
      <c r="F143" s="130"/>
      <c r="H143" s="76"/>
      <c r="I143" s="82"/>
    </row>
    <row r="144" spans="1:11" x14ac:dyDescent="0.2">
      <c r="B144" s="101"/>
      <c r="C144" s="130"/>
      <c r="D144" s="130"/>
      <c r="E144" s="130"/>
      <c r="F144" s="130"/>
      <c r="H144" s="76"/>
      <c r="I144" s="82"/>
    </row>
    <row r="145" spans="2:9" x14ac:dyDescent="0.2">
      <c r="B145" s="101"/>
      <c r="C145" s="130"/>
      <c r="D145" s="130"/>
      <c r="E145" s="130"/>
      <c r="F145" s="130"/>
      <c r="H145" s="76"/>
      <c r="I145" s="82"/>
    </row>
    <row r="146" spans="2:9" x14ac:dyDescent="0.2">
      <c r="B146" s="101"/>
      <c r="C146" s="130"/>
      <c r="D146" s="130"/>
      <c r="E146" s="130"/>
      <c r="F146" s="130"/>
      <c r="H146" s="76"/>
      <c r="I146" s="82"/>
    </row>
    <row r="147" spans="2:9" x14ac:dyDescent="0.2">
      <c r="B147" s="101"/>
      <c r="C147" s="130"/>
      <c r="D147" s="130"/>
      <c r="E147" s="130"/>
      <c r="F147" s="130"/>
      <c r="H147" s="76"/>
      <c r="I147" s="82"/>
    </row>
    <row r="148" spans="2:9" x14ac:dyDescent="0.2">
      <c r="B148" s="101"/>
      <c r="C148" s="130"/>
      <c r="D148" s="130"/>
      <c r="E148" s="130"/>
      <c r="F148" s="130"/>
      <c r="H148" s="76"/>
      <c r="I148" s="82"/>
    </row>
    <row r="149" spans="2:9" x14ac:dyDescent="0.2">
      <c r="B149" s="101"/>
      <c r="C149" s="130"/>
      <c r="D149" s="130"/>
      <c r="E149" s="130"/>
      <c r="F149" s="130"/>
      <c r="H149" s="76"/>
      <c r="I149" s="82"/>
    </row>
    <row r="150" spans="2:9" x14ac:dyDescent="0.2">
      <c r="I150" s="82"/>
    </row>
    <row r="151" spans="2:9" x14ac:dyDescent="0.2">
      <c r="I151" s="82"/>
    </row>
    <row r="152" spans="2:9" x14ac:dyDescent="0.2">
      <c r="I152" s="82"/>
    </row>
    <row r="154" spans="2:9" x14ac:dyDescent="0.2">
      <c r="B154" s="164"/>
      <c r="C154" s="165"/>
      <c r="D154" s="165"/>
      <c r="E154" s="165"/>
      <c r="F154" s="165"/>
      <c r="G154" s="166"/>
      <c r="H154" s="153"/>
      <c r="I154" s="152"/>
    </row>
    <row r="155" spans="2:9" x14ac:dyDescent="0.2">
      <c r="I155" s="177" t="s">
        <v>239</v>
      </c>
    </row>
  </sheetData>
  <mergeCells count="3">
    <mergeCell ref="B6:E6"/>
    <mergeCell ref="B5:E5"/>
    <mergeCell ref="F8:G8"/>
  </mergeCells>
  <phoneticPr fontId="59" type="noConversion"/>
  <pageMargins left="0.98425196850393704" right="0.19685039370078741" top="0.59055118110236227" bottom="0.59055118110236227" header="0" footer="0.19685039370078741"/>
  <pageSetup orientation="portrait" horizontalDpi="4294967295" verticalDpi="4294967295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6"/>
  <sheetViews>
    <sheetView topLeftCell="A68" workbookViewId="0">
      <selection activeCell="J92" sqref="J92"/>
    </sheetView>
  </sheetViews>
  <sheetFormatPr baseColWidth="10" defaultRowHeight="16.5" x14ac:dyDescent="0.3"/>
  <cols>
    <col min="1" max="1" width="45.42578125" style="187" customWidth="1"/>
    <col min="2" max="2" width="13.7109375" style="187" customWidth="1"/>
    <col min="3" max="3" width="19.85546875" style="187" customWidth="1"/>
    <col min="4" max="9" width="13.7109375" style="187" customWidth="1"/>
    <col min="10" max="10" width="4" style="187" bestFit="1" customWidth="1"/>
    <col min="11" max="16384" width="11.42578125" style="187"/>
  </cols>
  <sheetData>
    <row r="1" spans="1:10" x14ac:dyDescent="0.3">
      <c r="A1" s="214" t="s">
        <v>215</v>
      </c>
      <c r="B1"/>
      <c r="C1"/>
      <c r="D1"/>
      <c r="E1"/>
      <c r="F1"/>
      <c r="G1"/>
      <c r="H1"/>
      <c r="I1"/>
      <c r="J1" s="186"/>
    </row>
    <row r="2" spans="1:10" x14ac:dyDescent="0.3">
      <c r="A2" s="214" t="s">
        <v>87</v>
      </c>
      <c r="B2"/>
      <c r="C2"/>
      <c r="D2"/>
      <c r="E2"/>
      <c r="F2"/>
      <c r="G2"/>
      <c r="H2"/>
      <c r="I2"/>
      <c r="J2" s="186"/>
    </row>
    <row r="3" spans="1:10" x14ac:dyDescent="0.3">
      <c r="A3" s="214" t="s">
        <v>0</v>
      </c>
      <c r="B3"/>
      <c r="C3"/>
      <c r="D3"/>
      <c r="E3"/>
      <c r="F3"/>
      <c r="G3"/>
      <c r="H3"/>
      <c r="I3"/>
      <c r="J3" s="186"/>
    </row>
    <row r="4" spans="1:10" x14ac:dyDescent="0.3">
      <c r="A4" s="214" t="s">
        <v>88</v>
      </c>
      <c r="B4"/>
      <c r="C4"/>
      <c r="D4"/>
      <c r="E4"/>
      <c r="F4"/>
      <c r="G4"/>
      <c r="H4"/>
      <c r="I4"/>
      <c r="J4" s="186"/>
    </row>
    <row r="5" spans="1:10" x14ac:dyDescent="0.3">
      <c r="A5" s="214" t="s">
        <v>2</v>
      </c>
      <c r="B5"/>
      <c r="C5"/>
      <c r="D5"/>
      <c r="E5"/>
      <c r="F5"/>
      <c r="G5"/>
      <c r="H5"/>
      <c r="I5"/>
      <c r="J5" s="186"/>
    </row>
    <row r="6" spans="1:10" x14ac:dyDescent="0.3">
      <c r="A6" s="214" t="s">
        <v>4</v>
      </c>
      <c r="B6" s="214"/>
      <c r="C6" s="214"/>
      <c r="D6" s="214"/>
      <c r="E6" s="214"/>
      <c r="F6" s="214"/>
      <c r="G6" s="214"/>
      <c r="H6" s="214" t="s">
        <v>3</v>
      </c>
      <c r="I6" s="214" t="s">
        <v>353</v>
      </c>
      <c r="J6" s="186"/>
    </row>
    <row r="7" spans="1:10" x14ac:dyDescent="0.3">
      <c r="A7"/>
      <c r="B7"/>
      <c r="C7"/>
      <c r="D7"/>
      <c r="E7"/>
      <c r="F7"/>
      <c r="G7"/>
      <c r="H7"/>
      <c r="I7"/>
    </row>
    <row r="8" spans="1:10" x14ac:dyDescent="0.3">
      <c r="A8" s="223" t="s">
        <v>1</v>
      </c>
      <c r="B8" s="223"/>
      <c r="C8" s="223"/>
      <c r="D8" s="223"/>
      <c r="E8" s="223"/>
      <c r="F8" s="223"/>
      <c r="G8" s="223"/>
      <c r="H8" s="223"/>
      <c r="I8" s="223"/>
      <c r="J8" s="186"/>
    </row>
    <row r="9" spans="1:10" x14ac:dyDescent="0.3">
      <c r="A9" s="225" t="s">
        <v>89</v>
      </c>
      <c r="B9" s="225"/>
      <c r="C9" s="225"/>
      <c r="D9" s="225"/>
      <c r="E9" s="225"/>
      <c r="F9" s="225"/>
      <c r="G9" s="225"/>
      <c r="H9" s="225"/>
      <c r="I9" s="225"/>
      <c r="J9" s="186"/>
    </row>
    <row r="10" spans="1:10" x14ac:dyDescent="0.3">
      <c r="A10" s="225" t="s">
        <v>302</v>
      </c>
      <c r="B10" s="225"/>
      <c r="C10" s="225"/>
      <c r="D10" s="225"/>
      <c r="E10" s="225"/>
      <c r="F10" s="225"/>
      <c r="G10" s="225"/>
      <c r="H10" s="225"/>
      <c r="I10" s="225"/>
      <c r="J10" s="186"/>
    </row>
    <row r="11" spans="1:10" x14ac:dyDescent="0.3">
      <c r="A11"/>
      <c r="B11"/>
      <c r="C11"/>
      <c r="D11"/>
      <c r="E11"/>
      <c r="F11"/>
      <c r="G11"/>
      <c r="H11"/>
      <c r="I11"/>
    </row>
    <row r="12" spans="1:10" x14ac:dyDescent="0.3">
      <c r="A12" s="215" t="s">
        <v>90</v>
      </c>
      <c r="B12" s="224" t="s">
        <v>91</v>
      </c>
      <c r="C12" s="224"/>
      <c r="D12" s="224" t="s">
        <v>92</v>
      </c>
      <c r="E12" s="224"/>
      <c r="F12" s="224" t="s">
        <v>93</v>
      </c>
      <c r="G12" s="224"/>
      <c r="H12" s="224" t="s">
        <v>94</v>
      </c>
      <c r="I12" s="224"/>
      <c r="J12" s="186"/>
    </row>
    <row r="13" spans="1:10" x14ac:dyDescent="0.3">
      <c r="A13" s="216"/>
      <c r="B13" s="217" t="s">
        <v>95</v>
      </c>
      <c r="C13" s="217" t="s">
        <v>96</v>
      </c>
      <c r="D13" s="217" t="s">
        <v>97</v>
      </c>
      <c r="E13" s="217" t="s">
        <v>98</v>
      </c>
      <c r="F13" s="217" t="s">
        <v>99</v>
      </c>
      <c r="G13" s="217" t="s">
        <v>100</v>
      </c>
      <c r="H13" s="217" t="s">
        <v>101</v>
      </c>
      <c r="I13" s="217" t="s">
        <v>102</v>
      </c>
      <c r="J13" s="186"/>
    </row>
    <row r="14" spans="1:10" x14ac:dyDescent="0.3">
      <c r="A14" s="216" t="s">
        <v>103</v>
      </c>
      <c r="B14" s="217">
        <v>1925767</v>
      </c>
      <c r="C14" s="217">
        <v>1925767</v>
      </c>
      <c r="D14" s="217">
        <v>0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188">
        <v>14</v>
      </c>
    </row>
    <row r="15" spans="1:10" x14ac:dyDescent="0.3">
      <c r="A15" s="216" t="s">
        <v>161</v>
      </c>
      <c r="B15" s="217">
        <v>418626662</v>
      </c>
      <c r="C15" s="217">
        <v>390959930</v>
      </c>
      <c r="D15" s="217">
        <v>27666732</v>
      </c>
      <c r="E15" s="217">
        <v>0</v>
      </c>
      <c r="F15" s="217">
        <v>27666732</v>
      </c>
      <c r="G15" s="217">
        <v>0</v>
      </c>
      <c r="H15" s="217">
        <v>0</v>
      </c>
      <c r="I15" s="217">
        <v>0</v>
      </c>
      <c r="J15" s="188">
        <v>15</v>
      </c>
    </row>
    <row r="16" spans="1:10" x14ac:dyDescent="0.3">
      <c r="A16" s="216" t="s">
        <v>162</v>
      </c>
      <c r="B16" s="217">
        <v>190392952</v>
      </c>
      <c r="C16" s="217">
        <v>141963917</v>
      </c>
      <c r="D16" s="217">
        <v>48429035</v>
      </c>
      <c r="E16" s="217">
        <v>0</v>
      </c>
      <c r="F16" s="217">
        <v>48429035</v>
      </c>
      <c r="G16" s="217">
        <v>0</v>
      </c>
      <c r="H16" s="217">
        <v>0</v>
      </c>
      <c r="I16" s="217">
        <v>0</v>
      </c>
      <c r="J16" s="188">
        <v>16</v>
      </c>
    </row>
    <row r="17" spans="1:10" x14ac:dyDescent="0.3">
      <c r="A17" s="216" t="s">
        <v>201</v>
      </c>
      <c r="B17" s="217">
        <v>2234000</v>
      </c>
      <c r="C17" s="217">
        <v>2234000</v>
      </c>
      <c r="D17" s="217">
        <v>0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188">
        <v>17</v>
      </c>
    </row>
    <row r="18" spans="1:10" x14ac:dyDescent="0.3">
      <c r="A18" s="216" t="s">
        <v>340</v>
      </c>
      <c r="B18" s="217">
        <v>279127935</v>
      </c>
      <c r="C18" s="217">
        <v>213864497</v>
      </c>
      <c r="D18" s="217">
        <v>65263438</v>
      </c>
      <c r="E18" s="217">
        <v>0</v>
      </c>
      <c r="F18" s="217">
        <v>65263438</v>
      </c>
      <c r="G18" s="217">
        <v>0</v>
      </c>
      <c r="H18" s="217">
        <v>0</v>
      </c>
      <c r="I18" s="217">
        <v>0</v>
      </c>
      <c r="J18" s="188">
        <v>18</v>
      </c>
    </row>
    <row r="19" spans="1:10" x14ac:dyDescent="0.3">
      <c r="A19" s="216" t="s">
        <v>341</v>
      </c>
      <c r="B19" s="217">
        <v>2054590</v>
      </c>
      <c r="C19" s="217">
        <v>1255837</v>
      </c>
      <c r="D19" s="217">
        <v>798753</v>
      </c>
      <c r="E19" s="217">
        <v>0</v>
      </c>
      <c r="F19" s="217">
        <v>798753</v>
      </c>
      <c r="G19" s="217">
        <v>0</v>
      </c>
      <c r="H19" s="217">
        <v>0</v>
      </c>
      <c r="I19" s="217">
        <v>0</v>
      </c>
      <c r="J19" s="188">
        <v>19</v>
      </c>
    </row>
    <row r="20" spans="1:10" x14ac:dyDescent="0.3">
      <c r="A20" s="216" t="s">
        <v>181</v>
      </c>
      <c r="B20" s="217">
        <v>10000</v>
      </c>
      <c r="C20" s="217">
        <v>10000</v>
      </c>
      <c r="D20" s="217">
        <v>0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188">
        <v>20</v>
      </c>
    </row>
    <row r="21" spans="1:10" x14ac:dyDescent="0.3">
      <c r="A21" s="216" t="s">
        <v>258</v>
      </c>
      <c r="B21" s="217">
        <v>2866227</v>
      </c>
      <c r="C21" s="217">
        <v>1399736</v>
      </c>
      <c r="D21" s="217">
        <v>1466491</v>
      </c>
      <c r="E21" s="217">
        <v>0</v>
      </c>
      <c r="F21" s="217">
        <v>1466491</v>
      </c>
      <c r="G21" s="217">
        <v>0</v>
      </c>
      <c r="H21" s="217">
        <v>0</v>
      </c>
      <c r="I21" s="217">
        <v>0</v>
      </c>
      <c r="J21" s="188">
        <v>21</v>
      </c>
    </row>
    <row r="22" spans="1:10" x14ac:dyDescent="0.3">
      <c r="A22" s="216" t="s">
        <v>104</v>
      </c>
      <c r="B22" s="217">
        <v>1425000</v>
      </c>
      <c r="C22" s="217">
        <v>1425000</v>
      </c>
      <c r="D22" s="217">
        <v>0</v>
      </c>
      <c r="E22" s="217">
        <v>0</v>
      </c>
      <c r="F22" s="217">
        <v>0</v>
      </c>
      <c r="G22" s="217">
        <v>0</v>
      </c>
      <c r="H22" s="217">
        <v>0</v>
      </c>
      <c r="I22" s="217">
        <v>0</v>
      </c>
      <c r="J22" s="188">
        <v>22</v>
      </c>
    </row>
    <row r="23" spans="1:10" x14ac:dyDescent="0.3">
      <c r="A23" s="216" t="s">
        <v>266</v>
      </c>
      <c r="B23" s="217">
        <v>407500</v>
      </c>
      <c r="C23" s="217">
        <v>407500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188">
        <v>23</v>
      </c>
    </row>
    <row r="24" spans="1:10" x14ac:dyDescent="0.3">
      <c r="A24" s="216" t="s">
        <v>282</v>
      </c>
      <c r="B24" s="217">
        <v>475000</v>
      </c>
      <c r="C24" s="217">
        <v>475000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188">
        <v>24</v>
      </c>
    </row>
    <row r="25" spans="1:10" ht="16.5" hidden="1" customHeight="1" x14ac:dyDescent="0.3">
      <c r="A25" s="216" t="s">
        <v>105</v>
      </c>
      <c r="B25" s="217">
        <v>3499937</v>
      </c>
      <c r="C25" s="217">
        <v>3499937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188">
        <v>25</v>
      </c>
    </row>
    <row r="26" spans="1:10" x14ac:dyDescent="0.3">
      <c r="A26" s="216" t="s">
        <v>106</v>
      </c>
      <c r="B26" s="217">
        <v>2398</v>
      </c>
      <c r="C26" s="217">
        <v>2398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188">
        <v>26</v>
      </c>
    </row>
    <row r="27" spans="1:10" x14ac:dyDescent="0.3">
      <c r="A27" s="216" t="s">
        <v>107</v>
      </c>
      <c r="B27" s="217">
        <v>5366111071</v>
      </c>
      <c r="C27" s="217">
        <v>0</v>
      </c>
      <c r="D27" s="217">
        <v>5366111071</v>
      </c>
      <c r="E27" s="217">
        <v>0</v>
      </c>
      <c r="F27" s="217">
        <v>5366111071</v>
      </c>
      <c r="G27" s="217">
        <v>0</v>
      </c>
      <c r="H27" s="217">
        <v>0</v>
      </c>
      <c r="I27" s="217">
        <v>0</v>
      </c>
      <c r="J27" s="188">
        <v>27</v>
      </c>
    </row>
    <row r="28" spans="1:10" x14ac:dyDescent="0.3">
      <c r="A28" s="216" t="s">
        <v>228</v>
      </c>
      <c r="B28" s="217">
        <v>30550923</v>
      </c>
      <c r="C28" s="217">
        <v>0</v>
      </c>
      <c r="D28" s="217">
        <v>30550923</v>
      </c>
      <c r="E28" s="217">
        <v>0</v>
      </c>
      <c r="F28" s="217">
        <v>30550923</v>
      </c>
      <c r="G28" s="217">
        <v>0</v>
      </c>
      <c r="H28" s="217">
        <v>0</v>
      </c>
      <c r="I28" s="217">
        <v>0</v>
      </c>
      <c r="J28" s="188">
        <v>28</v>
      </c>
    </row>
    <row r="29" spans="1:10" x14ac:dyDescent="0.3">
      <c r="A29" s="216" t="s">
        <v>223</v>
      </c>
      <c r="B29" s="217">
        <v>0</v>
      </c>
      <c r="C29" s="217">
        <v>29086423</v>
      </c>
      <c r="D29" s="217">
        <v>0</v>
      </c>
      <c r="E29" s="217">
        <v>29086423</v>
      </c>
      <c r="F29" s="217">
        <v>0</v>
      </c>
      <c r="G29" s="217">
        <v>29086423</v>
      </c>
      <c r="H29" s="217">
        <v>0</v>
      </c>
      <c r="I29" s="217">
        <v>0</v>
      </c>
      <c r="J29" s="188">
        <v>29</v>
      </c>
    </row>
    <row r="30" spans="1:10" x14ac:dyDescent="0.3">
      <c r="A30" s="216" t="s">
        <v>303</v>
      </c>
      <c r="B30" s="217">
        <v>71948</v>
      </c>
      <c r="C30" s="217">
        <v>71948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188">
        <v>30</v>
      </c>
    </row>
    <row r="31" spans="1:10" x14ac:dyDescent="0.3">
      <c r="A31" s="216" t="s">
        <v>108</v>
      </c>
      <c r="B31" s="217">
        <v>7489640</v>
      </c>
      <c r="C31" s="217">
        <v>8084285</v>
      </c>
      <c r="D31" s="217">
        <v>0</v>
      </c>
      <c r="E31" s="217">
        <v>594645</v>
      </c>
      <c r="F31" s="217">
        <v>0</v>
      </c>
      <c r="G31" s="217">
        <v>594645</v>
      </c>
      <c r="H31" s="217">
        <v>0</v>
      </c>
      <c r="I31" s="217">
        <v>0</v>
      </c>
      <c r="J31" s="188">
        <v>31</v>
      </c>
    </row>
    <row r="32" spans="1:10" x14ac:dyDescent="0.3">
      <c r="A32" s="216" t="s">
        <v>182</v>
      </c>
      <c r="B32" s="217">
        <v>133696</v>
      </c>
      <c r="C32" s="217">
        <v>145305</v>
      </c>
      <c r="D32" s="217">
        <v>0</v>
      </c>
      <c r="E32" s="217">
        <v>11609</v>
      </c>
      <c r="F32" s="217">
        <v>0</v>
      </c>
      <c r="G32" s="217">
        <v>11609</v>
      </c>
      <c r="H32" s="217">
        <v>0</v>
      </c>
      <c r="I32" s="217">
        <v>0</v>
      </c>
      <c r="J32" s="188">
        <v>32</v>
      </c>
    </row>
    <row r="33" spans="1:10" x14ac:dyDescent="0.3">
      <c r="A33" s="216" t="s">
        <v>109</v>
      </c>
      <c r="B33" s="217">
        <v>834872</v>
      </c>
      <c r="C33" s="217">
        <v>852274</v>
      </c>
      <c r="D33" s="217">
        <v>0</v>
      </c>
      <c r="E33" s="217">
        <v>17402</v>
      </c>
      <c r="F33" s="217">
        <v>0</v>
      </c>
      <c r="G33" s="217">
        <v>17402</v>
      </c>
      <c r="H33" s="217">
        <v>0</v>
      </c>
      <c r="I33" s="217">
        <v>0</v>
      </c>
      <c r="J33" s="188">
        <v>33</v>
      </c>
    </row>
    <row r="34" spans="1:10" x14ac:dyDescent="0.3">
      <c r="A34" s="216" t="s">
        <v>110</v>
      </c>
      <c r="B34" s="217">
        <v>3760500</v>
      </c>
      <c r="C34" s="217">
        <v>3760500</v>
      </c>
      <c r="D34" s="217">
        <v>0</v>
      </c>
      <c r="E34" s="217">
        <v>0</v>
      </c>
      <c r="F34" s="217">
        <v>0</v>
      </c>
      <c r="G34" s="217">
        <v>0</v>
      </c>
      <c r="H34" s="217">
        <v>0</v>
      </c>
      <c r="I34" s="217">
        <v>0</v>
      </c>
      <c r="J34" s="188">
        <v>34</v>
      </c>
    </row>
    <row r="35" spans="1:10" x14ac:dyDescent="0.3">
      <c r="A35" s="216" t="s">
        <v>111</v>
      </c>
      <c r="B35" s="217">
        <v>14301346</v>
      </c>
      <c r="C35" s="217">
        <v>14445824</v>
      </c>
      <c r="D35" s="217">
        <v>0</v>
      </c>
      <c r="E35" s="217">
        <v>144478</v>
      </c>
      <c r="F35" s="217">
        <v>0</v>
      </c>
      <c r="G35" s="217">
        <v>144478</v>
      </c>
      <c r="H35" s="217">
        <v>0</v>
      </c>
      <c r="I35" s="217">
        <v>0</v>
      </c>
      <c r="J35" s="188">
        <v>35</v>
      </c>
    </row>
    <row r="36" spans="1:10" x14ac:dyDescent="0.3">
      <c r="A36" s="216" t="s">
        <v>112</v>
      </c>
      <c r="B36" s="217">
        <v>338400</v>
      </c>
      <c r="C36" s="217">
        <v>653141</v>
      </c>
      <c r="D36" s="217">
        <v>0</v>
      </c>
      <c r="E36" s="217">
        <v>314741</v>
      </c>
      <c r="F36" s="217">
        <v>0</v>
      </c>
      <c r="G36" s="217">
        <v>314741</v>
      </c>
      <c r="H36" s="217">
        <v>0</v>
      </c>
      <c r="I36" s="217">
        <v>0</v>
      </c>
      <c r="J36" s="188">
        <v>36</v>
      </c>
    </row>
    <row r="37" spans="1:10" x14ac:dyDescent="0.3">
      <c r="A37" s="216" t="s">
        <v>113</v>
      </c>
      <c r="B37" s="217">
        <v>4531400</v>
      </c>
      <c r="C37" s="217">
        <v>4531400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188">
        <v>37</v>
      </c>
    </row>
    <row r="38" spans="1:10" x14ac:dyDescent="0.3">
      <c r="A38" s="216" t="s">
        <v>114</v>
      </c>
      <c r="B38" s="217">
        <v>600</v>
      </c>
      <c r="C38" s="217">
        <v>600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188">
        <v>38</v>
      </c>
    </row>
    <row r="39" spans="1:10" x14ac:dyDescent="0.3">
      <c r="A39" s="216" t="s">
        <v>259</v>
      </c>
      <c r="B39" s="217">
        <v>328587</v>
      </c>
      <c r="C39" s="217">
        <v>39446072</v>
      </c>
      <c r="D39" s="217">
        <v>0</v>
      </c>
      <c r="E39" s="217">
        <v>39117485</v>
      </c>
      <c r="F39" s="217">
        <v>0</v>
      </c>
      <c r="G39" s="217">
        <v>39117485</v>
      </c>
      <c r="H39" s="217">
        <v>0</v>
      </c>
      <c r="I39" s="217">
        <v>0</v>
      </c>
      <c r="J39" s="188">
        <v>39</v>
      </c>
    </row>
    <row r="40" spans="1:10" x14ac:dyDescent="0.3">
      <c r="A40" s="216" t="s">
        <v>207</v>
      </c>
      <c r="B40" s="217">
        <v>22539942</v>
      </c>
      <c r="C40" s="217">
        <v>22539942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188">
        <v>40</v>
      </c>
    </row>
    <row r="41" spans="1:10" x14ac:dyDescent="0.3">
      <c r="A41" s="216" t="s">
        <v>208</v>
      </c>
      <c r="B41" s="217">
        <v>19366977</v>
      </c>
      <c r="C41" s="217">
        <v>19366977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188">
        <v>41</v>
      </c>
    </row>
    <row r="42" spans="1:10" x14ac:dyDescent="0.3">
      <c r="A42" s="216" t="s">
        <v>115</v>
      </c>
      <c r="B42" s="217">
        <v>0</v>
      </c>
      <c r="C42" s="217">
        <v>5418949611</v>
      </c>
      <c r="D42" s="217">
        <v>0</v>
      </c>
      <c r="E42" s="217">
        <v>5418949611</v>
      </c>
      <c r="F42" s="217">
        <v>0</v>
      </c>
      <c r="G42" s="217">
        <v>5418949611</v>
      </c>
      <c r="H42" s="217">
        <v>0</v>
      </c>
      <c r="I42" s="217">
        <v>0</v>
      </c>
      <c r="J42" s="188">
        <v>42</v>
      </c>
    </row>
    <row r="43" spans="1:10" x14ac:dyDescent="0.3">
      <c r="A43" s="216" t="s">
        <v>216</v>
      </c>
      <c r="B43" s="217">
        <v>53355866</v>
      </c>
      <c r="C43" s="217">
        <v>53355866</v>
      </c>
      <c r="D43" s="217">
        <v>0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188">
        <v>43</v>
      </c>
    </row>
    <row r="44" spans="1:10" x14ac:dyDescent="0.3">
      <c r="A44" s="216" t="s">
        <v>116</v>
      </c>
      <c r="B44" s="217">
        <v>46764530</v>
      </c>
      <c r="C44" s="217">
        <v>0</v>
      </c>
      <c r="D44" s="217">
        <v>46764530</v>
      </c>
      <c r="E44" s="217">
        <v>0</v>
      </c>
      <c r="F44" s="217">
        <v>0</v>
      </c>
      <c r="G44" s="217">
        <v>0</v>
      </c>
      <c r="H44" s="217">
        <v>46764530</v>
      </c>
      <c r="I44" s="217">
        <v>0</v>
      </c>
      <c r="J44" s="188">
        <v>44</v>
      </c>
    </row>
    <row r="45" spans="1:10" x14ac:dyDescent="0.3">
      <c r="A45" s="216" t="s">
        <v>251</v>
      </c>
      <c r="B45" s="217">
        <v>81125</v>
      </c>
      <c r="C45" s="217">
        <v>0</v>
      </c>
      <c r="D45" s="217">
        <v>81125</v>
      </c>
      <c r="E45" s="217">
        <v>0</v>
      </c>
      <c r="F45" s="217">
        <v>0</v>
      </c>
      <c r="G45" s="217">
        <v>0</v>
      </c>
      <c r="H45" s="217">
        <v>81125</v>
      </c>
      <c r="I45" s="217">
        <v>0</v>
      </c>
      <c r="J45" s="188">
        <v>45</v>
      </c>
    </row>
    <row r="46" spans="1:10" x14ac:dyDescent="0.3">
      <c r="A46" s="216" t="s">
        <v>117</v>
      </c>
      <c r="B46" s="217">
        <v>1559545</v>
      </c>
      <c r="C46" s="217">
        <v>0</v>
      </c>
      <c r="D46" s="217">
        <v>1559545</v>
      </c>
      <c r="E46" s="217">
        <v>0</v>
      </c>
      <c r="F46" s="217">
        <v>0</v>
      </c>
      <c r="G46" s="217">
        <v>0</v>
      </c>
      <c r="H46" s="217">
        <v>1559545</v>
      </c>
      <c r="I46" s="217">
        <v>0</v>
      </c>
      <c r="J46" s="188">
        <v>46</v>
      </c>
    </row>
    <row r="47" spans="1:10" x14ac:dyDescent="0.3">
      <c r="A47" s="216" t="s">
        <v>284</v>
      </c>
      <c r="B47" s="217">
        <v>2522547</v>
      </c>
      <c r="C47" s="217">
        <v>126295</v>
      </c>
      <c r="D47" s="217">
        <v>2396252</v>
      </c>
      <c r="E47" s="217">
        <v>0</v>
      </c>
      <c r="F47" s="217">
        <v>0</v>
      </c>
      <c r="G47" s="217">
        <v>0</v>
      </c>
      <c r="H47" s="217">
        <v>2396252</v>
      </c>
      <c r="I47" s="217">
        <v>0</v>
      </c>
      <c r="J47" s="188">
        <v>47</v>
      </c>
    </row>
    <row r="48" spans="1:10" x14ac:dyDescent="0.3">
      <c r="A48" s="216" t="s">
        <v>338</v>
      </c>
      <c r="B48" s="217">
        <v>4215663</v>
      </c>
      <c r="C48" s="217">
        <v>0</v>
      </c>
      <c r="D48" s="217">
        <v>4215663</v>
      </c>
      <c r="E48" s="217">
        <v>0</v>
      </c>
      <c r="F48" s="217">
        <v>0</v>
      </c>
      <c r="G48" s="217">
        <v>0</v>
      </c>
      <c r="H48" s="217">
        <v>4215663</v>
      </c>
      <c r="I48" s="217">
        <v>0</v>
      </c>
      <c r="J48" s="188">
        <v>48</v>
      </c>
    </row>
    <row r="49" spans="1:10" x14ac:dyDescent="0.3">
      <c r="A49" s="216" t="s">
        <v>267</v>
      </c>
      <c r="B49" s="217">
        <v>1011378</v>
      </c>
      <c r="C49" s="217">
        <v>0</v>
      </c>
      <c r="D49" s="217">
        <v>1011378</v>
      </c>
      <c r="E49" s="217">
        <v>0</v>
      </c>
      <c r="F49" s="217">
        <v>0</v>
      </c>
      <c r="G49" s="217">
        <v>0</v>
      </c>
      <c r="H49" s="217">
        <v>1011378</v>
      </c>
      <c r="I49" s="217">
        <v>0</v>
      </c>
      <c r="J49" s="188">
        <v>49</v>
      </c>
    </row>
    <row r="50" spans="1:10" x14ac:dyDescent="0.3">
      <c r="A50" s="216" t="s">
        <v>118</v>
      </c>
      <c r="B50" s="217">
        <v>70000</v>
      </c>
      <c r="C50" s="217">
        <v>0</v>
      </c>
      <c r="D50" s="217">
        <v>70000</v>
      </c>
      <c r="E50" s="217">
        <v>0</v>
      </c>
      <c r="F50" s="217">
        <v>0</v>
      </c>
      <c r="G50" s="217">
        <v>0</v>
      </c>
      <c r="H50" s="217">
        <v>70000</v>
      </c>
      <c r="I50" s="217">
        <v>0</v>
      </c>
      <c r="J50" s="188">
        <v>50</v>
      </c>
    </row>
    <row r="51" spans="1:10" x14ac:dyDescent="0.3">
      <c r="A51" s="216" t="s">
        <v>119</v>
      </c>
      <c r="B51" s="217">
        <v>603570</v>
      </c>
      <c r="C51" s="217">
        <v>0</v>
      </c>
      <c r="D51" s="217">
        <v>603570</v>
      </c>
      <c r="E51" s="217">
        <v>0</v>
      </c>
      <c r="F51" s="217">
        <v>0</v>
      </c>
      <c r="G51" s="217">
        <v>0</v>
      </c>
      <c r="H51" s="217">
        <v>603570</v>
      </c>
      <c r="I51" s="217">
        <v>0</v>
      </c>
      <c r="J51" s="188">
        <v>51</v>
      </c>
    </row>
    <row r="52" spans="1:10" x14ac:dyDescent="0.3">
      <c r="A52" s="216" t="s">
        <v>120</v>
      </c>
      <c r="B52" s="217">
        <v>3367419</v>
      </c>
      <c r="C52" s="217">
        <v>0</v>
      </c>
      <c r="D52" s="217">
        <v>3367419</v>
      </c>
      <c r="E52" s="217">
        <v>0</v>
      </c>
      <c r="F52" s="217">
        <v>0</v>
      </c>
      <c r="G52" s="217">
        <v>0</v>
      </c>
      <c r="H52" s="217">
        <v>3367419</v>
      </c>
      <c r="I52" s="217">
        <v>0</v>
      </c>
      <c r="J52" s="188">
        <v>52</v>
      </c>
    </row>
    <row r="53" spans="1:10" x14ac:dyDescent="0.3">
      <c r="A53" s="216" t="s">
        <v>121</v>
      </c>
      <c r="B53" s="217">
        <v>2504849</v>
      </c>
      <c r="C53" s="217">
        <v>0</v>
      </c>
      <c r="D53" s="217">
        <v>2504849</v>
      </c>
      <c r="E53" s="217">
        <v>0</v>
      </c>
      <c r="F53" s="217">
        <v>0</v>
      </c>
      <c r="G53" s="217">
        <v>0</v>
      </c>
      <c r="H53" s="217">
        <v>2504849</v>
      </c>
      <c r="I53" s="217">
        <v>0</v>
      </c>
      <c r="J53" s="188">
        <v>53</v>
      </c>
    </row>
    <row r="54" spans="1:10" x14ac:dyDescent="0.3">
      <c r="A54" s="216" t="s">
        <v>122</v>
      </c>
      <c r="B54" s="217">
        <v>2891588</v>
      </c>
      <c r="C54" s="217">
        <v>0</v>
      </c>
      <c r="D54" s="217">
        <v>2891588</v>
      </c>
      <c r="E54" s="217">
        <v>0</v>
      </c>
      <c r="F54" s="217">
        <v>0</v>
      </c>
      <c r="G54" s="217">
        <v>0</v>
      </c>
      <c r="H54" s="217">
        <v>2891588</v>
      </c>
      <c r="I54" s="217">
        <v>0</v>
      </c>
      <c r="J54" s="188">
        <v>54</v>
      </c>
    </row>
    <row r="55" spans="1:10" x14ac:dyDescent="0.3">
      <c r="A55" s="216" t="s">
        <v>123</v>
      </c>
      <c r="B55" s="217">
        <v>1189816</v>
      </c>
      <c r="C55" s="217">
        <v>0</v>
      </c>
      <c r="D55" s="217">
        <v>1189816</v>
      </c>
      <c r="E55" s="217">
        <v>0</v>
      </c>
      <c r="F55" s="217">
        <v>0</v>
      </c>
      <c r="G55" s="217">
        <v>0</v>
      </c>
      <c r="H55" s="217">
        <v>1189816</v>
      </c>
      <c r="I55" s="217">
        <v>0</v>
      </c>
      <c r="J55" s="188">
        <v>55</v>
      </c>
    </row>
    <row r="56" spans="1:10" x14ac:dyDescent="0.3">
      <c r="A56" s="216" t="s">
        <v>124</v>
      </c>
      <c r="B56" s="217">
        <v>438500</v>
      </c>
      <c r="C56" s="217">
        <v>0</v>
      </c>
      <c r="D56" s="217">
        <v>438500</v>
      </c>
      <c r="E56" s="217">
        <v>0</v>
      </c>
      <c r="F56" s="217">
        <v>0</v>
      </c>
      <c r="G56" s="217">
        <v>0</v>
      </c>
      <c r="H56" s="217">
        <v>438500</v>
      </c>
      <c r="I56" s="217">
        <v>0</v>
      </c>
      <c r="J56" s="188">
        <v>56</v>
      </c>
    </row>
    <row r="57" spans="1:10" x14ac:dyDescent="0.3">
      <c r="A57" s="216" t="s">
        <v>125</v>
      </c>
      <c r="B57" s="217">
        <v>3350134</v>
      </c>
      <c r="C57" s="217">
        <v>0</v>
      </c>
      <c r="D57" s="217">
        <v>3350134</v>
      </c>
      <c r="E57" s="217">
        <v>0</v>
      </c>
      <c r="F57" s="217">
        <v>0</v>
      </c>
      <c r="G57" s="217">
        <v>0</v>
      </c>
      <c r="H57" s="217">
        <v>3350134</v>
      </c>
      <c r="I57" s="217">
        <v>0</v>
      </c>
      <c r="J57" s="188">
        <v>57</v>
      </c>
    </row>
    <row r="58" spans="1:10" x14ac:dyDescent="0.3">
      <c r="A58" s="216" t="s">
        <v>126</v>
      </c>
      <c r="B58" s="217">
        <v>1536703</v>
      </c>
      <c r="C58" s="217">
        <v>0</v>
      </c>
      <c r="D58" s="217">
        <v>1536703</v>
      </c>
      <c r="E58" s="217">
        <v>0</v>
      </c>
      <c r="F58" s="217">
        <v>0</v>
      </c>
      <c r="G58" s="217">
        <v>0</v>
      </c>
      <c r="H58" s="217">
        <v>1536703</v>
      </c>
      <c r="I58" s="217">
        <v>0</v>
      </c>
      <c r="J58" s="188">
        <v>58</v>
      </c>
    </row>
    <row r="59" spans="1:10" x14ac:dyDescent="0.3">
      <c r="A59" s="216" t="s">
        <v>127</v>
      </c>
      <c r="B59" s="217">
        <v>357000</v>
      </c>
      <c r="C59" s="217">
        <v>0</v>
      </c>
      <c r="D59" s="217">
        <v>357000</v>
      </c>
      <c r="E59" s="217">
        <v>0</v>
      </c>
      <c r="F59" s="217">
        <v>0</v>
      </c>
      <c r="G59" s="217">
        <v>0</v>
      </c>
      <c r="H59" s="217">
        <v>357000</v>
      </c>
      <c r="I59" s="217">
        <v>0</v>
      </c>
      <c r="J59" s="188">
        <v>59</v>
      </c>
    </row>
    <row r="60" spans="1:10" x14ac:dyDescent="0.3">
      <c r="A60" s="216" t="s">
        <v>128</v>
      </c>
      <c r="B60" s="217">
        <v>410452</v>
      </c>
      <c r="C60" s="217">
        <v>0</v>
      </c>
      <c r="D60" s="217">
        <v>410452</v>
      </c>
      <c r="E60" s="217">
        <v>0</v>
      </c>
      <c r="F60" s="217">
        <v>0</v>
      </c>
      <c r="G60" s="217">
        <v>0</v>
      </c>
      <c r="H60" s="217">
        <v>410452</v>
      </c>
      <c r="I60" s="217">
        <v>0</v>
      </c>
      <c r="J60" s="188">
        <v>60</v>
      </c>
    </row>
    <row r="61" spans="1:10" x14ac:dyDescent="0.3">
      <c r="A61" s="216" t="s">
        <v>129</v>
      </c>
      <c r="B61" s="217">
        <v>220020</v>
      </c>
      <c r="C61" s="217">
        <v>0</v>
      </c>
      <c r="D61" s="217">
        <v>220020</v>
      </c>
      <c r="E61" s="217">
        <v>0</v>
      </c>
      <c r="F61" s="217">
        <v>0</v>
      </c>
      <c r="G61" s="217">
        <v>0</v>
      </c>
      <c r="H61" s="217">
        <v>220020</v>
      </c>
      <c r="I61" s="217">
        <v>0</v>
      </c>
      <c r="J61" s="188">
        <v>61</v>
      </c>
    </row>
    <row r="62" spans="1:10" x14ac:dyDescent="0.3">
      <c r="A62" s="216" t="s">
        <v>130</v>
      </c>
      <c r="B62" s="217">
        <v>1051709</v>
      </c>
      <c r="C62" s="217">
        <v>0</v>
      </c>
      <c r="D62" s="217">
        <v>1051709</v>
      </c>
      <c r="E62" s="217">
        <v>0</v>
      </c>
      <c r="F62" s="217">
        <v>0</v>
      </c>
      <c r="G62" s="217">
        <v>0</v>
      </c>
      <c r="H62" s="217">
        <v>1051709</v>
      </c>
      <c r="I62" s="217">
        <v>0</v>
      </c>
      <c r="J62" s="188">
        <v>62</v>
      </c>
    </row>
    <row r="63" spans="1:10" x14ac:dyDescent="0.3">
      <c r="A63" s="216" t="s">
        <v>131</v>
      </c>
      <c r="B63" s="217">
        <v>112701</v>
      </c>
      <c r="C63" s="217">
        <v>180</v>
      </c>
      <c r="D63" s="217">
        <v>112521</v>
      </c>
      <c r="E63" s="217">
        <v>0</v>
      </c>
      <c r="F63" s="217">
        <v>0</v>
      </c>
      <c r="G63" s="217">
        <v>0</v>
      </c>
      <c r="H63" s="217">
        <v>112521</v>
      </c>
      <c r="I63" s="217">
        <v>0</v>
      </c>
      <c r="J63" s="188">
        <v>63</v>
      </c>
    </row>
    <row r="64" spans="1:10" x14ac:dyDescent="0.3">
      <c r="A64" s="216" t="s">
        <v>183</v>
      </c>
      <c r="B64" s="217">
        <v>1344537</v>
      </c>
      <c r="C64" s="217">
        <v>0</v>
      </c>
      <c r="D64" s="217">
        <v>1344537</v>
      </c>
      <c r="E64" s="217">
        <v>0</v>
      </c>
      <c r="F64" s="217">
        <v>0</v>
      </c>
      <c r="G64" s="217">
        <v>0</v>
      </c>
      <c r="H64" s="217">
        <v>1344537</v>
      </c>
      <c r="I64" s="217">
        <v>0</v>
      </c>
      <c r="J64" s="188">
        <v>64</v>
      </c>
    </row>
    <row r="65" spans="1:10" x14ac:dyDescent="0.3">
      <c r="A65" s="216" t="s">
        <v>231</v>
      </c>
      <c r="B65" s="217">
        <v>15878513</v>
      </c>
      <c r="C65" s="217">
        <v>0</v>
      </c>
      <c r="D65" s="217">
        <v>15878513</v>
      </c>
      <c r="E65" s="217">
        <v>0</v>
      </c>
      <c r="F65" s="217">
        <v>0</v>
      </c>
      <c r="G65" s="217">
        <v>0</v>
      </c>
      <c r="H65" s="217">
        <v>15878513</v>
      </c>
      <c r="I65" s="217">
        <v>0</v>
      </c>
      <c r="J65" s="188">
        <v>65</v>
      </c>
    </row>
    <row r="66" spans="1:10" x14ac:dyDescent="0.3">
      <c r="A66" s="216" t="s">
        <v>132</v>
      </c>
      <c r="B66" s="217">
        <v>310196</v>
      </c>
      <c r="C66" s="217">
        <v>0</v>
      </c>
      <c r="D66" s="217">
        <v>310196</v>
      </c>
      <c r="E66" s="217">
        <v>0</v>
      </c>
      <c r="F66" s="217">
        <v>0</v>
      </c>
      <c r="G66" s="217">
        <v>0</v>
      </c>
      <c r="H66" s="217">
        <v>310196</v>
      </c>
      <c r="I66" s="217">
        <v>0</v>
      </c>
      <c r="J66" s="188">
        <v>66</v>
      </c>
    </row>
    <row r="67" spans="1:10" x14ac:dyDescent="0.3">
      <c r="A67" s="216" t="s">
        <v>232</v>
      </c>
      <c r="B67" s="217">
        <v>6167089</v>
      </c>
      <c r="C67" s="217">
        <v>0</v>
      </c>
      <c r="D67" s="217">
        <v>6167089</v>
      </c>
      <c r="E67" s="217">
        <v>0</v>
      </c>
      <c r="F67" s="217">
        <v>0</v>
      </c>
      <c r="G67" s="217">
        <v>0</v>
      </c>
      <c r="H67" s="217">
        <v>6167089</v>
      </c>
      <c r="I67" s="217">
        <v>0</v>
      </c>
      <c r="J67" s="188">
        <v>67</v>
      </c>
    </row>
    <row r="68" spans="1:10" x14ac:dyDescent="0.3">
      <c r="A68" s="216" t="s">
        <v>250</v>
      </c>
      <c r="B68" s="217">
        <v>710281</v>
      </c>
      <c r="C68" s="217">
        <v>0</v>
      </c>
      <c r="D68" s="217">
        <v>710281</v>
      </c>
      <c r="E68" s="217">
        <v>0</v>
      </c>
      <c r="F68" s="217">
        <v>0</v>
      </c>
      <c r="G68" s="217">
        <v>0</v>
      </c>
      <c r="H68" s="217">
        <v>710281</v>
      </c>
      <c r="I68" s="217">
        <v>0</v>
      </c>
      <c r="J68" s="188">
        <v>68</v>
      </c>
    </row>
    <row r="69" spans="1:10" x14ac:dyDescent="0.3">
      <c r="A69" s="216" t="s">
        <v>133</v>
      </c>
      <c r="B69" s="217">
        <v>856996</v>
      </c>
      <c r="C69" s="217">
        <v>0</v>
      </c>
      <c r="D69" s="217">
        <v>856996</v>
      </c>
      <c r="E69" s="217">
        <v>0</v>
      </c>
      <c r="F69" s="217">
        <v>0</v>
      </c>
      <c r="G69" s="217">
        <v>0</v>
      </c>
      <c r="H69" s="217">
        <v>856996</v>
      </c>
      <c r="I69" s="217">
        <v>0</v>
      </c>
      <c r="J69" s="188">
        <v>69</v>
      </c>
    </row>
    <row r="70" spans="1:10" x14ac:dyDescent="0.3">
      <c r="A70" s="216" t="s">
        <v>134</v>
      </c>
      <c r="B70" s="217">
        <v>4273360</v>
      </c>
      <c r="C70" s="217">
        <v>0</v>
      </c>
      <c r="D70" s="217">
        <v>4273360</v>
      </c>
      <c r="E70" s="217">
        <v>0</v>
      </c>
      <c r="F70" s="217">
        <v>0</v>
      </c>
      <c r="G70" s="217">
        <v>0</v>
      </c>
      <c r="H70" s="217">
        <v>4273360</v>
      </c>
      <c r="I70" s="217">
        <v>0</v>
      </c>
      <c r="J70" s="188">
        <v>70</v>
      </c>
    </row>
    <row r="71" spans="1:10" x14ac:dyDescent="0.3">
      <c r="A71" s="216" t="s">
        <v>217</v>
      </c>
      <c r="B71" s="217">
        <v>6065676</v>
      </c>
      <c r="C71" s="217">
        <v>324727</v>
      </c>
      <c r="D71" s="217">
        <v>5740949</v>
      </c>
      <c r="E71" s="217">
        <v>0</v>
      </c>
      <c r="F71" s="217">
        <v>0</v>
      </c>
      <c r="G71" s="217">
        <v>0</v>
      </c>
      <c r="H71" s="217">
        <v>5740949</v>
      </c>
      <c r="I71" s="217">
        <v>0</v>
      </c>
      <c r="J71" s="188">
        <v>71</v>
      </c>
    </row>
    <row r="72" spans="1:10" x14ac:dyDescent="0.3">
      <c r="A72" s="216" t="s">
        <v>135</v>
      </c>
      <c r="B72" s="217">
        <v>2651367</v>
      </c>
      <c r="C72" s="217">
        <v>0</v>
      </c>
      <c r="D72" s="217">
        <v>2651367</v>
      </c>
      <c r="E72" s="217">
        <v>0</v>
      </c>
      <c r="F72" s="217">
        <v>0</v>
      </c>
      <c r="G72" s="217">
        <v>0</v>
      </c>
      <c r="H72" s="217">
        <v>2651367</v>
      </c>
      <c r="I72" s="217">
        <v>0</v>
      </c>
      <c r="J72" s="188">
        <v>72</v>
      </c>
    </row>
    <row r="73" spans="1:10" x14ac:dyDescent="0.3">
      <c r="A73" s="216" t="s">
        <v>167</v>
      </c>
      <c r="B73" s="217">
        <v>1859760</v>
      </c>
      <c r="C73" s="217">
        <v>0</v>
      </c>
      <c r="D73" s="217">
        <v>1859760</v>
      </c>
      <c r="E73" s="217">
        <v>0</v>
      </c>
      <c r="F73" s="217">
        <v>0</v>
      </c>
      <c r="G73" s="217">
        <v>0</v>
      </c>
      <c r="H73" s="217">
        <v>1859760</v>
      </c>
      <c r="I73" s="217">
        <v>0</v>
      </c>
      <c r="J73" s="188">
        <v>73</v>
      </c>
    </row>
    <row r="74" spans="1:10" x14ac:dyDescent="0.3">
      <c r="A74" s="216" t="s">
        <v>268</v>
      </c>
      <c r="B74" s="217">
        <v>415410</v>
      </c>
      <c r="C74" s="217">
        <v>0</v>
      </c>
      <c r="D74" s="217">
        <v>415410</v>
      </c>
      <c r="E74" s="217">
        <v>0</v>
      </c>
      <c r="F74" s="217">
        <v>0</v>
      </c>
      <c r="G74" s="217">
        <v>0</v>
      </c>
      <c r="H74" s="217">
        <v>415410</v>
      </c>
      <c r="I74" s="217">
        <v>0</v>
      </c>
      <c r="J74" s="188">
        <v>74</v>
      </c>
    </row>
    <row r="75" spans="1:10" x14ac:dyDescent="0.3">
      <c r="A75" s="216" t="s">
        <v>304</v>
      </c>
      <c r="B75" s="217">
        <v>15976800</v>
      </c>
      <c r="C75" s="217">
        <v>0</v>
      </c>
      <c r="D75" s="217">
        <v>15976800</v>
      </c>
      <c r="E75" s="217">
        <v>0</v>
      </c>
      <c r="F75" s="217">
        <v>0</v>
      </c>
      <c r="G75" s="217">
        <v>0</v>
      </c>
      <c r="H75" s="217">
        <v>15976800</v>
      </c>
      <c r="I75" s="217">
        <v>0</v>
      </c>
      <c r="J75" s="188">
        <v>75</v>
      </c>
    </row>
    <row r="76" spans="1:10" x14ac:dyDescent="0.3">
      <c r="A76" s="216" t="s">
        <v>305</v>
      </c>
      <c r="B76" s="217">
        <v>17300200</v>
      </c>
      <c r="C76" s="217">
        <v>0</v>
      </c>
      <c r="D76" s="217">
        <v>17300200</v>
      </c>
      <c r="E76" s="217">
        <v>0</v>
      </c>
      <c r="F76" s="217">
        <v>0</v>
      </c>
      <c r="G76" s="217">
        <v>0</v>
      </c>
      <c r="H76" s="217">
        <v>17300200</v>
      </c>
      <c r="I76" s="217">
        <v>0</v>
      </c>
      <c r="J76" s="188">
        <v>76</v>
      </c>
    </row>
    <row r="77" spans="1:10" x14ac:dyDescent="0.3">
      <c r="A77" s="216" t="s">
        <v>136</v>
      </c>
      <c r="B77" s="217">
        <v>531381</v>
      </c>
      <c r="C77" s="217">
        <v>8416</v>
      </c>
      <c r="D77" s="217">
        <v>522965</v>
      </c>
      <c r="E77" s="217">
        <v>0</v>
      </c>
      <c r="F77" s="217">
        <v>0</v>
      </c>
      <c r="G77" s="217">
        <v>0</v>
      </c>
      <c r="H77" s="217">
        <v>522965</v>
      </c>
      <c r="I77" s="217">
        <v>0</v>
      </c>
      <c r="J77" s="188">
        <v>77</v>
      </c>
    </row>
    <row r="78" spans="1:10" x14ac:dyDescent="0.3">
      <c r="A78" s="216" t="s">
        <v>137</v>
      </c>
      <c r="B78" s="217">
        <v>9214043</v>
      </c>
      <c r="C78" s="217">
        <v>0</v>
      </c>
      <c r="D78" s="217">
        <v>9214043</v>
      </c>
      <c r="E78" s="217">
        <v>0</v>
      </c>
      <c r="F78" s="217">
        <v>0</v>
      </c>
      <c r="G78" s="217">
        <v>0</v>
      </c>
      <c r="H78" s="217">
        <v>9214043</v>
      </c>
      <c r="I78" s="217">
        <v>0</v>
      </c>
      <c r="J78" s="188">
        <v>78</v>
      </c>
    </row>
    <row r="79" spans="1:10" x14ac:dyDescent="0.3">
      <c r="A79" s="216" t="s">
        <v>138</v>
      </c>
      <c r="B79" s="217">
        <v>6592000</v>
      </c>
      <c r="C79" s="217">
        <v>800000</v>
      </c>
      <c r="D79" s="217">
        <v>5792000</v>
      </c>
      <c r="E79" s="217">
        <v>0</v>
      </c>
      <c r="F79" s="217">
        <v>0</v>
      </c>
      <c r="G79" s="217">
        <v>0</v>
      </c>
      <c r="H79" s="217">
        <v>5792000</v>
      </c>
      <c r="I79" s="217">
        <v>0</v>
      </c>
      <c r="J79" s="188">
        <v>79</v>
      </c>
    </row>
    <row r="80" spans="1:10" x14ac:dyDescent="0.3">
      <c r="A80" s="216" t="s">
        <v>139</v>
      </c>
      <c r="B80" s="217">
        <v>1030000</v>
      </c>
      <c r="C80" s="217">
        <v>0</v>
      </c>
      <c r="D80" s="217">
        <v>1030000</v>
      </c>
      <c r="E80" s="217">
        <v>0</v>
      </c>
      <c r="F80" s="217">
        <v>0</v>
      </c>
      <c r="G80" s="217">
        <v>0</v>
      </c>
      <c r="H80" s="217">
        <v>1030000</v>
      </c>
      <c r="I80" s="217">
        <v>0</v>
      </c>
      <c r="J80" s="188">
        <v>80</v>
      </c>
    </row>
    <row r="81" spans="1:10" x14ac:dyDescent="0.3">
      <c r="A81" s="216" t="s">
        <v>184</v>
      </c>
      <c r="B81" s="217">
        <v>141133160</v>
      </c>
      <c r="C81" s="217">
        <v>0</v>
      </c>
      <c r="D81" s="217">
        <v>141133160</v>
      </c>
      <c r="E81" s="217">
        <v>0</v>
      </c>
      <c r="F81" s="217">
        <v>0</v>
      </c>
      <c r="G81" s="217">
        <v>0</v>
      </c>
      <c r="H81" s="217">
        <v>141133160</v>
      </c>
      <c r="I81" s="217">
        <v>0</v>
      </c>
      <c r="J81" s="188">
        <v>81</v>
      </c>
    </row>
    <row r="82" spans="1:10" x14ac:dyDescent="0.3">
      <c r="A82" s="216" t="s">
        <v>140</v>
      </c>
      <c r="B82" s="217">
        <v>2030002</v>
      </c>
      <c r="C82" s="217">
        <v>0</v>
      </c>
      <c r="D82" s="217">
        <v>2030002</v>
      </c>
      <c r="E82" s="217">
        <v>0</v>
      </c>
      <c r="F82" s="217">
        <v>0</v>
      </c>
      <c r="G82" s="217">
        <v>0</v>
      </c>
      <c r="H82" s="217">
        <v>2030002</v>
      </c>
      <c r="I82" s="217">
        <v>0</v>
      </c>
      <c r="J82" s="188">
        <v>82</v>
      </c>
    </row>
    <row r="83" spans="1:10" x14ac:dyDescent="0.3">
      <c r="A83" s="216" t="s">
        <v>255</v>
      </c>
      <c r="B83" s="217">
        <v>1399736</v>
      </c>
      <c r="C83" s="217">
        <v>0</v>
      </c>
      <c r="D83" s="217">
        <v>1399736</v>
      </c>
      <c r="E83" s="217">
        <v>0</v>
      </c>
      <c r="F83" s="217">
        <v>0</v>
      </c>
      <c r="G83" s="217">
        <v>0</v>
      </c>
      <c r="H83" s="217">
        <v>1399736</v>
      </c>
      <c r="I83" s="217">
        <v>0</v>
      </c>
      <c r="J83" s="188">
        <v>83</v>
      </c>
    </row>
    <row r="84" spans="1:10" x14ac:dyDescent="0.3">
      <c r="A84" s="216" t="s">
        <v>141</v>
      </c>
      <c r="B84" s="217">
        <v>2072994</v>
      </c>
      <c r="C84" s="217">
        <v>0</v>
      </c>
      <c r="D84" s="217">
        <v>2072994</v>
      </c>
      <c r="E84" s="217">
        <v>0</v>
      </c>
      <c r="F84" s="217">
        <v>0</v>
      </c>
      <c r="G84" s="217">
        <v>0</v>
      </c>
      <c r="H84" s="217">
        <v>2072994</v>
      </c>
      <c r="I84" s="217">
        <v>0</v>
      </c>
      <c r="J84" s="188">
        <v>84</v>
      </c>
    </row>
    <row r="85" spans="1:10" x14ac:dyDescent="0.3">
      <c r="A85" s="216" t="s">
        <v>142</v>
      </c>
      <c r="B85" s="217">
        <v>4726489</v>
      </c>
      <c r="C85" s="217">
        <v>0</v>
      </c>
      <c r="D85" s="217">
        <v>4726489</v>
      </c>
      <c r="E85" s="217">
        <v>0</v>
      </c>
      <c r="F85" s="217">
        <v>0</v>
      </c>
      <c r="G85" s="217">
        <v>0</v>
      </c>
      <c r="H85" s="217">
        <v>4726489</v>
      </c>
      <c r="I85" s="217">
        <v>0</v>
      </c>
      <c r="J85" s="188">
        <v>85</v>
      </c>
    </row>
    <row r="86" spans="1:10" x14ac:dyDescent="0.3">
      <c r="A86" s="216" t="s">
        <v>285</v>
      </c>
      <c r="B86" s="217">
        <v>5406332</v>
      </c>
      <c r="C86" s="217">
        <v>0</v>
      </c>
      <c r="D86" s="217">
        <v>5406332</v>
      </c>
      <c r="E86" s="217">
        <v>0</v>
      </c>
      <c r="F86" s="217">
        <v>0</v>
      </c>
      <c r="G86" s="217">
        <v>0</v>
      </c>
      <c r="H86" s="217">
        <v>5406332</v>
      </c>
      <c r="I86" s="217">
        <v>0</v>
      </c>
      <c r="J86" s="188">
        <v>86</v>
      </c>
    </row>
    <row r="87" spans="1:10" x14ac:dyDescent="0.3">
      <c r="A87" s="216" t="s">
        <v>143</v>
      </c>
      <c r="B87" s="217">
        <v>2699748</v>
      </c>
      <c r="C87" s="217">
        <v>0</v>
      </c>
      <c r="D87" s="217">
        <v>2699748</v>
      </c>
      <c r="E87" s="217">
        <v>0</v>
      </c>
      <c r="F87" s="217">
        <v>0</v>
      </c>
      <c r="G87" s="217">
        <v>0</v>
      </c>
      <c r="H87" s="217">
        <v>2699748</v>
      </c>
      <c r="I87" s="217">
        <v>0</v>
      </c>
      <c r="J87" s="188">
        <v>87</v>
      </c>
    </row>
    <row r="88" spans="1:10" x14ac:dyDescent="0.3">
      <c r="A88" s="216" t="s">
        <v>185</v>
      </c>
      <c r="B88" s="217">
        <v>591535</v>
      </c>
      <c r="C88" s="217">
        <v>0</v>
      </c>
      <c r="D88" s="217">
        <v>591535</v>
      </c>
      <c r="E88" s="217">
        <v>0</v>
      </c>
      <c r="F88" s="217">
        <v>0</v>
      </c>
      <c r="G88" s="217">
        <v>0</v>
      </c>
      <c r="H88" s="217">
        <v>591535</v>
      </c>
      <c r="I88" s="217">
        <v>0</v>
      </c>
      <c r="J88" s="188">
        <v>88</v>
      </c>
    </row>
    <row r="89" spans="1:10" x14ac:dyDescent="0.3">
      <c r="A89" s="216" t="s">
        <v>168</v>
      </c>
      <c r="B89" s="217">
        <v>802471</v>
      </c>
      <c r="C89" s="217">
        <v>0</v>
      </c>
      <c r="D89" s="217">
        <v>802471</v>
      </c>
      <c r="E89" s="217">
        <v>0</v>
      </c>
      <c r="F89" s="217">
        <v>0</v>
      </c>
      <c r="G89" s="217">
        <v>0</v>
      </c>
      <c r="H89" s="217">
        <v>802471</v>
      </c>
      <c r="I89" s="217">
        <v>0</v>
      </c>
      <c r="J89" s="188">
        <v>89</v>
      </c>
    </row>
    <row r="90" spans="1:10" x14ac:dyDescent="0.3">
      <c r="A90" s="216" t="s">
        <v>220</v>
      </c>
      <c r="B90" s="217">
        <v>779432</v>
      </c>
      <c r="C90" s="217">
        <v>0</v>
      </c>
      <c r="D90" s="217">
        <v>779432</v>
      </c>
      <c r="E90" s="217">
        <v>0</v>
      </c>
      <c r="F90" s="217">
        <v>0</v>
      </c>
      <c r="G90" s="217">
        <v>0</v>
      </c>
      <c r="H90" s="217">
        <v>779432</v>
      </c>
      <c r="I90" s="217">
        <v>0</v>
      </c>
      <c r="J90" s="188">
        <v>90</v>
      </c>
    </row>
    <row r="91" spans="1:10" x14ac:dyDescent="0.3">
      <c r="A91" s="216" t="s">
        <v>286</v>
      </c>
      <c r="B91" s="217">
        <v>2366779</v>
      </c>
      <c r="C91" s="217">
        <v>0</v>
      </c>
      <c r="D91" s="217">
        <v>2366779</v>
      </c>
      <c r="E91" s="217">
        <v>0</v>
      </c>
      <c r="F91" s="217">
        <v>0</v>
      </c>
      <c r="G91" s="217">
        <v>0</v>
      </c>
      <c r="H91" s="217">
        <v>2366779</v>
      </c>
      <c r="I91" s="217">
        <v>0</v>
      </c>
      <c r="J91" s="188">
        <v>91</v>
      </c>
    </row>
    <row r="92" spans="1:10" x14ac:dyDescent="0.3">
      <c r="A92" s="216" t="s">
        <v>144</v>
      </c>
      <c r="B92" s="217">
        <v>0</v>
      </c>
      <c r="C92" s="217">
        <v>50877169</v>
      </c>
      <c r="D92" s="217">
        <v>0</v>
      </c>
      <c r="E92" s="217">
        <v>50877169</v>
      </c>
      <c r="F92" s="217">
        <v>0</v>
      </c>
      <c r="G92" s="217">
        <v>0</v>
      </c>
      <c r="H92" s="217">
        <v>0</v>
      </c>
      <c r="I92" s="217">
        <v>50877169</v>
      </c>
      <c r="J92" s="188">
        <v>92</v>
      </c>
    </row>
    <row r="93" spans="1:10" x14ac:dyDescent="0.3">
      <c r="A93" s="216" t="s">
        <v>186</v>
      </c>
      <c r="B93" s="217">
        <v>0</v>
      </c>
      <c r="C93" s="217">
        <v>59186898</v>
      </c>
      <c r="D93" s="217">
        <v>0</v>
      </c>
      <c r="E93" s="217">
        <v>59186898</v>
      </c>
      <c r="F93" s="217">
        <v>0</v>
      </c>
      <c r="G93" s="217">
        <v>0</v>
      </c>
      <c r="H93" s="217">
        <v>0</v>
      </c>
      <c r="I93" s="217">
        <v>59186898</v>
      </c>
      <c r="J93" s="188">
        <v>93</v>
      </c>
    </row>
    <row r="94" spans="1:10" x14ac:dyDescent="0.3">
      <c r="A94" s="216" t="s">
        <v>145</v>
      </c>
      <c r="B94" s="217">
        <v>0</v>
      </c>
      <c r="C94" s="217">
        <v>147700</v>
      </c>
      <c r="D94" s="217">
        <v>0</v>
      </c>
      <c r="E94" s="217">
        <v>147700</v>
      </c>
      <c r="F94" s="217">
        <v>0</v>
      </c>
      <c r="G94" s="217">
        <v>0</v>
      </c>
      <c r="H94" s="217">
        <v>0</v>
      </c>
      <c r="I94" s="217">
        <v>147700</v>
      </c>
      <c r="J94" s="188">
        <v>94</v>
      </c>
    </row>
    <row r="95" spans="1:10" x14ac:dyDescent="0.3">
      <c r="A95" s="216" t="s">
        <v>146</v>
      </c>
      <c r="B95" s="217">
        <v>0</v>
      </c>
      <c r="C95" s="217">
        <v>57420760</v>
      </c>
      <c r="D95" s="217">
        <v>0</v>
      </c>
      <c r="E95" s="217">
        <v>57420760</v>
      </c>
      <c r="F95" s="217">
        <v>0</v>
      </c>
      <c r="G95" s="217">
        <v>0</v>
      </c>
      <c r="H95" s="217">
        <v>0</v>
      </c>
      <c r="I95" s="217">
        <v>57420760</v>
      </c>
      <c r="J95" s="188">
        <v>95</v>
      </c>
    </row>
    <row r="96" spans="1:10" x14ac:dyDescent="0.3">
      <c r="A96" s="216" t="s">
        <v>147</v>
      </c>
      <c r="B96" s="217">
        <v>0</v>
      </c>
      <c r="C96" s="217">
        <v>2084000</v>
      </c>
      <c r="D96" s="217">
        <v>0</v>
      </c>
      <c r="E96" s="217">
        <v>2084000</v>
      </c>
      <c r="F96" s="217">
        <v>0</v>
      </c>
      <c r="G96" s="217">
        <v>0</v>
      </c>
      <c r="H96" s="217">
        <v>0</v>
      </c>
      <c r="I96" s="217">
        <v>2084000</v>
      </c>
      <c r="J96" s="188">
        <v>96</v>
      </c>
    </row>
    <row r="97" spans="1:10" x14ac:dyDescent="0.3">
      <c r="A97" s="216" t="s">
        <v>148</v>
      </c>
      <c r="B97" s="217">
        <v>0</v>
      </c>
      <c r="C97" s="217">
        <v>44962548</v>
      </c>
      <c r="D97" s="217">
        <v>0</v>
      </c>
      <c r="E97" s="217">
        <v>44962548</v>
      </c>
      <c r="F97" s="217">
        <v>0</v>
      </c>
      <c r="G97" s="217">
        <v>0</v>
      </c>
      <c r="H97" s="217">
        <v>0</v>
      </c>
      <c r="I97" s="217">
        <v>44962548</v>
      </c>
      <c r="J97" s="188">
        <v>97</v>
      </c>
    </row>
    <row r="98" spans="1:10" x14ac:dyDescent="0.3">
      <c r="A98" s="216" t="s">
        <v>218</v>
      </c>
      <c r="B98" s="217">
        <v>0</v>
      </c>
      <c r="C98" s="217">
        <v>45928800</v>
      </c>
      <c r="D98" s="217">
        <v>0</v>
      </c>
      <c r="E98" s="217">
        <v>45928800</v>
      </c>
      <c r="F98" s="217">
        <v>0</v>
      </c>
      <c r="G98" s="217">
        <v>0</v>
      </c>
      <c r="H98" s="217">
        <v>0</v>
      </c>
      <c r="I98" s="217">
        <v>45928800</v>
      </c>
      <c r="J98" s="188">
        <v>98</v>
      </c>
    </row>
    <row r="99" spans="1:10" x14ac:dyDescent="0.3">
      <c r="A99" s="216" t="s">
        <v>169</v>
      </c>
      <c r="B99" s="217">
        <v>0</v>
      </c>
      <c r="C99" s="217">
        <v>6020000</v>
      </c>
      <c r="D99" s="217">
        <v>0</v>
      </c>
      <c r="E99" s="217">
        <v>6020000</v>
      </c>
      <c r="F99" s="217">
        <v>0</v>
      </c>
      <c r="G99" s="217">
        <v>0</v>
      </c>
      <c r="H99" s="217">
        <v>0</v>
      </c>
      <c r="I99" s="217">
        <v>6020000</v>
      </c>
      <c r="J99" s="188">
        <v>99</v>
      </c>
    </row>
    <row r="100" spans="1:10" x14ac:dyDescent="0.3">
      <c r="A100" s="216" t="s">
        <v>233</v>
      </c>
      <c r="B100" s="217">
        <v>0</v>
      </c>
      <c r="C100" s="217">
        <v>2558000</v>
      </c>
      <c r="D100" s="217">
        <v>0</v>
      </c>
      <c r="E100" s="217">
        <v>2558000</v>
      </c>
      <c r="F100" s="217">
        <v>0</v>
      </c>
      <c r="G100" s="217">
        <v>0</v>
      </c>
      <c r="H100" s="217">
        <v>0</v>
      </c>
      <c r="I100" s="217">
        <v>2558000</v>
      </c>
      <c r="J100" s="188">
        <v>100</v>
      </c>
    </row>
    <row r="101" spans="1:10" x14ac:dyDescent="0.3">
      <c r="A101" s="216" t="s">
        <v>149</v>
      </c>
      <c r="B101" s="217">
        <v>0</v>
      </c>
      <c r="C101" s="217">
        <v>4340500</v>
      </c>
      <c r="D101" s="217">
        <v>0</v>
      </c>
      <c r="E101" s="217">
        <v>4340500</v>
      </c>
      <c r="F101" s="217">
        <v>0</v>
      </c>
      <c r="G101" s="217">
        <v>0</v>
      </c>
      <c r="H101" s="217">
        <v>0</v>
      </c>
      <c r="I101" s="217">
        <v>4340500</v>
      </c>
      <c r="J101" s="188">
        <v>101</v>
      </c>
    </row>
    <row r="102" spans="1:10" x14ac:dyDescent="0.3">
      <c r="A102" s="216" t="s">
        <v>150</v>
      </c>
      <c r="B102" s="217">
        <v>0</v>
      </c>
      <c r="C102" s="217">
        <v>822000</v>
      </c>
      <c r="D102" s="217">
        <v>0</v>
      </c>
      <c r="E102" s="217">
        <v>822000</v>
      </c>
      <c r="F102" s="217">
        <v>0</v>
      </c>
      <c r="G102" s="217">
        <v>0</v>
      </c>
      <c r="H102" s="217">
        <v>0</v>
      </c>
      <c r="I102" s="217">
        <v>822000</v>
      </c>
      <c r="J102" s="188">
        <v>102</v>
      </c>
    </row>
    <row r="103" spans="1:10" x14ac:dyDescent="0.3">
      <c r="A103" s="216" t="s">
        <v>151</v>
      </c>
      <c r="B103" s="217">
        <v>0</v>
      </c>
      <c r="C103" s="217">
        <v>42000</v>
      </c>
      <c r="D103" s="217">
        <v>0</v>
      </c>
      <c r="E103" s="217">
        <v>42000</v>
      </c>
      <c r="F103" s="217">
        <v>0</v>
      </c>
      <c r="G103" s="217">
        <v>0</v>
      </c>
      <c r="H103" s="217">
        <v>0</v>
      </c>
      <c r="I103" s="217">
        <v>42000</v>
      </c>
      <c r="J103" s="188">
        <v>103</v>
      </c>
    </row>
    <row r="104" spans="1:10" x14ac:dyDescent="0.3">
      <c r="A104" s="216" t="s">
        <v>221</v>
      </c>
      <c r="B104" s="217">
        <v>200000</v>
      </c>
      <c r="C104" s="217">
        <v>1330000</v>
      </c>
      <c r="D104" s="217">
        <v>0</v>
      </c>
      <c r="E104" s="217">
        <v>1130000</v>
      </c>
      <c r="F104" s="217">
        <v>0</v>
      </c>
      <c r="G104" s="217">
        <v>0</v>
      </c>
      <c r="H104" s="217">
        <v>0</v>
      </c>
      <c r="I104" s="217">
        <v>1130000</v>
      </c>
      <c r="J104" s="188">
        <v>104</v>
      </c>
    </row>
    <row r="105" spans="1:10" x14ac:dyDescent="0.3">
      <c r="A105" s="216" t="s">
        <v>152</v>
      </c>
      <c r="B105" s="217">
        <v>0</v>
      </c>
      <c r="C105" s="217">
        <v>5090000</v>
      </c>
      <c r="D105" s="217">
        <v>0</v>
      </c>
      <c r="E105" s="217">
        <v>5090000</v>
      </c>
      <c r="F105" s="217">
        <v>0</v>
      </c>
      <c r="G105" s="217">
        <v>0</v>
      </c>
      <c r="H105" s="217">
        <v>0</v>
      </c>
      <c r="I105" s="217">
        <v>5090000</v>
      </c>
      <c r="J105" s="188">
        <v>105</v>
      </c>
    </row>
    <row r="106" spans="1:10" x14ac:dyDescent="0.3">
      <c r="A106" s="216" t="s">
        <v>153</v>
      </c>
      <c r="B106" s="217">
        <v>0</v>
      </c>
      <c r="C106" s="217">
        <v>53518225</v>
      </c>
      <c r="D106" s="217">
        <v>0</v>
      </c>
      <c r="E106" s="217">
        <v>53518225</v>
      </c>
      <c r="F106" s="217">
        <v>0</v>
      </c>
      <c r="G106" s="217">
        <v>0</v>
      </c>
      <c r="H106" s="217">
        <v>0</v>
      </c>
      <c r="I106" s="217">
        <v>53518225</v>
      </c>
      <c r="J106" s="188">
        <v>106</v>
      </c>
    </row>
    <row r="107" spans="1:10" x14ac:dyDescent="0.3">
      <c r="A107" s="216" t="s">
        <v>154</v>
      </c>
      <c r="B107" s="217">
        <v>0</v>
      </c>
      <c r="C107" s="217">
        <v>1387517</v>
      </c>
      <c r="D107" s="217">
        <v>0</v>
      </c>
      <c r="E107" s="217">
        <v>1387517</v>
      </c>
      <c r="F107" s="217">
        <v>0</v>
      </c>
      <c r="G107" s="217">
        <v>0</v>
      </c>
      <c r="H107" s="217">
        <v>0</v>
      </c>
      <c r="I107" s="217">
        <v>1387517</v>
      </c>
      <c r="J107" s="188">
        <v>107</v>
      </c>
    </row>
    <row r="108" spans="1:10" x14ac:dyDescent="0.3">
      <c r="A108" s="216" t="s">
        <v>222</v>
      </c>
      <c r="B108" s="217">
        <v>0</v>
      </c>
      <c r="C108" s="217">
        <v>512000</v>
      </c>
      <c r="D108" s="217">
        <v>0</v>
      </c>
      <c r="E108" s="217">
        <v>512000</v>
      </c>
      <c r="F108" s="217">
        <v>0</v>
      </c>
      <c r="G108" s="217">
        <v>0</v>
      </c>
      <c r="H108" s="217">
        <v>0</v>
      </c>
      <c r="I108" s="217">
        <v>512000</v>
      </c>
      <c r="J108" s="188">
        <v>108</v>
      </c>
    </row>
    <row r="109" spans="1:10" x14ac:dyDescent="0.3">
      <c r="A109" s="216" t="s">
        <v>155</v>
      </c>
      <c r="B109" s="217">
        <v>0</v>
      </c>
      <c r="C109" s="217">
        <v>7099264</v>
      </c>
      <c r="D109" s="217">
        <v>0</v>
      </c>
      <c r="E109" s="217">
        <v>7099264</v>
      </c>
      <c r="F109" s="217">
        <v>0</v>
      </c>
      <c r="G109" s="217">
        <v>0</v>
      </c>
      <c r="H109" s="217">
        <v>0</v>
      </c>
      <c r="I109" s="217">
        <v>7099264</v>
      </c>
      <c r="J109" s="188">
        <v>109</v>
      </c>
    </row>
    <row r="110" spans="1:10" x14ac:dyDescent="0.3">
      <c r="A110" s="216" t="s">
        <v>177</v>
      </c>
      <c r="B110" s="217">
        <v>0</v>
      </c>
      <c r="C110" s="217">
        <v>415410</v>
      </c>
      <c r="D110" s="217">
        <v>0</v>
      </c>
      <c r="E110" s="217">
        <v>415410</v>
      </c>
      <c r="F110" s="217">
        <v>0</v>
      </c>
      <c r="G110" s="217">
        <v>0</v>
      </c>
      <c r="H110" s="217">
        <v>0</v>
      </c>
      <c r="I110" s="217">
        <v>415410</v>
      </c>
      <c r="J110" s="188">
        <v>110</v>
      </c>
    </row>
    <row r="111" spans="1:10" x14ac:dyDescent="0.3">
      <c r="A111" s="216" t="s">
        <v>256</v>
      </c>
      <c r="B111" s="217">
        <v>0</v>
      </c>
      <c r="C111" s="217">
        <v>802962</v>
      </c>
      <c r="D111" s="217">
        <v>0</v>
      </c>
      <c r="E111" s="217">
        <v>802962</v>
      </c>
      <c r="F111" s="217">
        <v>0</v>
      </c>
      <c r="G111" s="217">
        <v>0</v>
      </c>
      <c r="H111" s="217">
        <v>0</v>
      </c>
      <c r="I111" s="217">
        <v>802962</v>
      </c>
      <c r="J111" s="188">
        <v>111</v>
      </c>
    </row>
    <row r="112" spans="1:10" x14ac:dyDescent="0.3">
      <c r="A112" s="216" t="s">
        <v>156</v>
      </c>
      <c r="B112" s="217">
        <v>0</v>
      </c>
      <c r="C112" s="217">
        <v>2063214</v>
      </c>
      <c r="D112" s="217">
        <v>0</v>
      </c>
      <c r="E112" s="217">
        <v>2063214</v>
      </c>
      <c r="F112" s="217">
        <v>0</v>
      </c>
      <c r="G112" s="217">
        <v>0</v>
      </c>
      <c r="H112" s="217">
        <v>0</v>
      </c>
      <c r="I112" s="217">
        <v>2063214</v>
      </c>
      <c r="J112" s="188">
        <v>112</v>
      </c>
    </row>
    <row r="113" spans="1:10" x14ac:dyDescent="0.3">
      <c r="A113" s="216" t="s">
        <v>187</v>
      </c>
      <c r="B113" s="217">
        <v>0</v>
      </c>
      <c r="C113" s="217">
        <v>550000</v>
      </c>
      <c r="D113" s="217">
        <v>0</v>
      </c>
      <c r="E113" s="217">
        <v>550000</v>
      </c>
      <c r="F113" s="217">
        <v>0</v>
      </c>
      <c r="G113" s="217">
        <v>0</v>
      </c>
      <c r="H113" s="217">
        <v>0</v>
      </c>
      <c r="I113" s="217">
        <v>550000</v>
      </c>
      <c r="J113" s="188">
        <v>113</v>
      </c>
    </row>
    <row r="114" spans="1:10" x14ac:dyDescent="0.3">
      <c r="A114" s="216" t="s">
        <v>306</v>
      </c>
      <c r="B114" s="217">
        <v>0</v>
      </c>
      <c r="C114" s="217">
        <v>15976800</v>
      </c>
      <c r="D114" s="217">
        <v>0</v>
      </c>
      <c r="E114" s="217">
        <v>15976800</v>
      </c>
      <c r="F114" s="217">
        <v>0</v>
      </c>
      <c r="G114" s="217">
        <v>0</v>
      </c>
      <c r="H114" s="217">
        <v>0</v>
      </c>
      <c r="I114" s="217">
        <v>15976800</v>
      </c>
      <c r="J114" s="188">
        <v>114</v>
      </c>
    </row>
    <row r="115" spans="1:10" x14ac:dyDescent="0.3">
      <c r="A115" s="216" t="s">
        <v>307</v>
      </c>
      <c r="B115" s="217">
        <v>0</v>
      </c>
      <c r="C115" s="217">
        <v>17300200</v>
      </c>
      <c r="D115" s="217">
        <v>0</v>
      </c>
      <c r="E115" s="217">
        <v>17300200</v>
      </c>
      <c r="F115" s="217">
        <v>0</v>
      </c>
      <c r="G115" s="217">
        <v>0</v>
      </c>
      <c r="H115" s="217">
        <v>0</v>
      </c>
      <c r="I115" s="217">
        <v>17300200</v>
      </c>
      <c r="J115" s="188">
        <v>115</v>
      </c>
    </row>
    <row r="116" spans="1:10" x14ac:dyDescent="0.3">
      <c r="A116" s="218" t="s">
        <v>157</v>
      </c>
      <c r="B116" s="217">
        <v>6756409272</v>
      </c>
      <c r="C116" s="217">
        <v>6756409272</v>
      </c>
      <c r="D116" s="217">
        <v>5868472361</v>
      </c>
      <c r="E116" s="217">
        <v>5868472361</v>
      </c>
      <c r="F116" s="217">
        <v>5540286443</v>
      </c>
      <c r="G116" s="217">
        <v>5488236394</v>
      </c>
      <c r="H116" s="217">
        <v>328185918</v>
      </c>
      <c r="I116" s="217">
        <v>380235967</v>
      </c>
      <c r="J116" s="188">
        <v>116</v>
      </c>
    </row>
    <row r="117" spans="1:10" x14ac:dyDescent="0.3">
      <c r="A117" s="218" t="s">
        <v>249</v>
      </c>
      <c r="B117" s="217"/>
      <c r="C117" s="217"/>
      <c r="D117" s="217"/>
      <c r="E117" s="217"/>
      <c r="F117" s="217"/>
      <c r="G117" s="217">
        <v>52050049</v>
      </c>
      <c r="H117" s="217">
        <v>52050049</v>
      </c>
      <c r="I117" s="217"/>
      <c r="J117" s="188">
        <v>117</v>
      </c>
    </row>
    <row r="118" spans="1:10" x14ac:dyDescent="0.3">
      <c r="A118" s="218" t="s">
        <v>158</v>
      </c>
      <c r="B118" s="217">
        <v>6756409272</v>
      </c>
      <c r="C118" s="217">
        <v>6756409272</v>
      </c>
      <c r="D118" s="217">
        <v>5868472361</v>
      </c>
      <c r="E118" s="217">
        <v>5868472361</v>
      </c>
      <c r="F118" s="217">
        <v>5540286443</v>
      </c>
      <c r="G118" s="217">
        <v>5540286443</v>
      </c>
      <c r="H118" s="217">
        <v>380235967</v>
      </c>
      <c r="I118" s="217">
        <v>380235967</v>
      </c>
      <c r="J118" s="188">
        <v>118</v>
      </c>
    </row>
    <row r="120" spans="1:10" x14ac:dyDescent="0.3">
      <c r="I120" s="219"/>
    </row>
    <row r="126" spans="1:10" x14ac:dyDescent="0.3">
      <c r="I126" s="177" t="s">
        <v>337</v>
      </c>
    </row>
  </sheetData>
  <mergeCells count="7">
    <mergeCell ref="A8:I8"/>
    <mergeCell ref="B12:C12"/>
    <mergeCell ref="D12:E12"/>
    <mergeCell ref="F12:G12"/>
    <mergeCell ref="H12:I12"/>
    <mergeCell ref="A9:I9"/>
    <mergeCell ref="A10:I10"/>
  </mergeCells>
  <phoneticPr fontId="0" type="noConversion"/>
  <printOptions horizontalCentered="1" verticalCentered="1"/>
  <pageMargins left="0" right="0" top="0.39370078740157483" bottom="0.62992125984251968" header="0" footer="0"/>
  <pageSetup scale="80" orientation="landscape" r:id="rId1"/>
  <headerFooter scaleWithDoc="0" alignWithMargins="0">
    <oddFooter>&amp;CPICV Informe Económico 2020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I40" sqref="I40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PRESENTACION</vt:lpstr>
      <vt:lpstr>Informe Ejecutivo</vt:lpstr>
      <vt:lpstr>Balance Parroquial -2020</vt:lpstr>
      <vt:lpstr>EERR Parroquia-2020</vt:lpstr>
      <vt:lpstr>Balance Tributario dic 2020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Katerine Toledo</dc:creator>
  <cp:lastModifiedBy>Usuario</cp:lastModifiedBy>
  <cp:lastPrinted>2021-04-29T14:21:48Z</cp:lastPrinted>
  <dcterms:created xsi:type="dcterms:W3CDTF">2008-05-22T23:48:18Z</dcterms:created>
  <dcterms:modified xsi:type="dcterms:W3CDTF">2021-06-17T14:25:22Z</dcterms:modified>
</cp:coreProperties>
</file>